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985" yWindow="-15" windowWidth="12030" windowHeight="11505" activeTab="3"/>
  </bookViews>
  <sheets>
    <sheet name="附件1" sheetId="1" r:id="rId1"/>
    <sheet name="附件2" sheetId="2" r:id="rId2"/>
    <sheet name="1-1小学" sheetId="10" r:id="rId3"/>
    <sheet name="1-2初中" sheetId="3" r:id="rId4"/>
    <sheet name="1-3普通高中" sheetId="5" r:id="rId5"/>
    <sheet name="1-4中职" sheetId="6" r:id="rId6"/>
    <sheet name="1-5大专" sheetId="7" r:id="rId7"/>
    <sheet name="1-6本科" sheetId="8" r:id="rId8"/>
    <sheet name="1-7研究生" sheetId="9" r:id="rId9"/>
  </sheets>
  <calcPr calcId="144525"/>
</workbook>
</file>

<file path=xl/calcChain.xml><?xml version="1.0" encoding="utf-8"?>
<calcChain xmlns="http://schemas.openxmlformats.org/spreadsheetml/2006/main">
  <c r="B9" i="2" l="1"/>
  <c r="J9" i="2"/>
  <c r="P9" i="2"/>
  <c r="Q9" i="2"/>
  <c r="AG9" i="2" s="1"/>
  <c r="R9" i="2"/>
  <c r="AH9" i="2" s="1"/>
  <c r="S9" i="2"/>
  <c r="T9" i="2"/>
  <c r="AJ9" i="2" s="1"/>
  <c r="U9" i="2"/>
  <c r="AK9" i="2" s="1"/>
  <c r="V9" i="2"/>
  <c r="AL9" i="2" s="1"/>
  <c r="AI9" i="2"/>
  <c r="B10" i="2"/>
  <c r="J10" i="2"/>
  <c r="P10" i="2"/>
  <c r="Q10" i="2"/>
  <c r="AG10" i="2" s="1"/>
  <c r="R10" i="2"/>
  <c r="S10" i="2"/>
  <c r="AI10" i="2" s="1"/>
  <c r="T10" i="2"/>
  <c r="AJ10" i="2" s="1"/>
  <c r="U10" i="2"/>
  <c r="AK10" i="2" s="1"/>
  <c r="V10" i="2"/>
  <c r="AL10" i="2" s="1"/>
  <c r="AH10" i="2"/>
  <c r="B12" i="2"/>
  <c r="J12" i="2"/>
  <c r="P12" i="2"/>
  <c r="AF12" i="2" s="1"/>
  <c r="Q12" i="2"/>
  <c r="AG12" i="2" s="1"/>
  <c r="R12" i="2"/>
  <c r="AH12" i="2" s="1"/>
  <c r="S12" i="2"/>
  <c r="T12" i="2"/>
  <c r="AJ12" i="2" s="1"/>
  <c r="U12" i="2"/>
  <c r="AK12" i="2" s="1"/>
  <c r="V12" i="2"/>
  <c r="AL12" i="2" s="1"/>
  <c r="AI12" i="2"/>
  <c r="C8" i="2"/>
  <c r="P8" i="2" s="1"/>
  <c r="D8" i="2"/>
  <c r="Q8" i="2" s="1"/>
  <c r="AG8" i="2" s="1"/>
  <c r="E8" i="2"/>
  <c r="R8" i="2" s="1"/>
  <c r="AH8" i="2" s="1"/>
  <c r="F8" i="2"/>
  <c r="S8" i="2" s="1"/>
  <c r="AI8" i="2" s="1"/>
  <c r="G8" i="2"/>
  <c r="H8" i="2"/>
  <c r="I8" i="2"/>
  <c r="K8" i="2"/>
  <c r="L8" i="2"/>
  <c r="M8" i="2"/>
  <c r="U8" i="2" s="1"/>
  <c r="AK8" i="2" s="1"/>
  <c r="N8" i="2"/>
  <c r="O10" i="2" l="1"/>
  <c r="O9" i="2"/>
  <c r="V8" i="2"/>
  <c r="AL8" i="2" s="1"/>
  <c r="J8" i="2"/>
  <c r="T8" i="2"/>
  <c r="AJ8" i="2" s="1"/>
  <c r="AF10" i="2"/>
  <c r="AE10" i="2" s="1"/>
  <c r="AF9" i="2"/>
  <c r="AE9" i="2" s="1"/>
  <c r="AE12" i="2"/>
  <c r="O12" i="2"/>
  <c r="AF8" i="2"/>
  <c r="B8" i="2"/>
  <c r="J10" i="1"/>
  <c r="J11" i="1"/>
  <c r="J12" i="1"/>
  <c r="J9" i="1"/>
  <c r="L8" i="1"/>
  <c r="M8" i="1"/>
  <c r="N8" i="1"/>
  <c r="K8" i="1"/>
  <c r="B10" i="1"/>
  <c r="B11" i="1"/>
  <c r="B12" i="1"/>
  <c r="B9" i="1"/>
  <c r="D8" i="1"/>
  <c r="E8" i="1"/>
  <c r="F8" i="1"/>
  <c r="G8" i="1"/>
  <c r="H8" i="1"/>
  <c r="I8" i="1"/>
  <c r="C8" i="1"/>
  <c r="O8" i="2" l="1"/>
  <c r="J8" i="1"/>
  <c r="B8" i="1"/>
  <c r="AE8" i="2"/>
  <c r="H8" i="9"/>
  <c r="H10" i="9"/>
  <c r="G8" i="9"/>
  <c r="G9" i="9"/>
  <c r="H9" i="9" s="1"/>
  <c r="G10" i="9"/>
  <c r="G11" i="9"/>
  <c r="H11" i="9" s="1"/>
  <c r="G7" i="9"/>
  <c r="F8" i="9"/>
  <c r="F9" i="9"/>
  <c r="F10" i="9"/>
  <c r="F11" i="9"/>
  <c r="F7" i="9"/>
  <c r="H7" i="9" s="1"/>
  <c r="H9" i="8"/>
  <c r="H10" i="8"/>
  <c r="G8" i="8"/>
  <c r="G9" i="8"/>
  <c r="G10" i="8"/>
  <c r="G11" i="8"/>
  <c r="G7" i="8"/>
  <c r="H7" i="8" s="1"/>
  <c r="F8" i="8"/>
  <c r="H8" i="8" s="1"/>
  <c r="F9" i="8"/>
  <c r="F10" i="8"/>
  <c r="F11" i="8"/>
  <c r="H11" i="8" s="1"/>
  <c r="F7" i="8"/>
  <c r="H8" i="7"/>
  <c r="H10" i="7"/>
  <c r="G8" i="7"/>
  <c r="G9" i="7"/>
  <c r="H9" i="7" s="1"/>
  <c r="G10" i="7"/>
  <c r="G11" i="7"/>
  <c r="H11" i="7" s="1"/>
  <c r="G7" i="7"/>
  <c r="F11" i="7"/>
  <c r="F8" i="7"/>
  <c r="F9" i="7"/>
  <c r="F10" i="7"/>
  <c r="F7" i="7"/>
  <c r="H7" i="7" s="1"/>
  <c r="G8" i="6"/>
  <c r="G9" i="6"/>
  <c r="G10" i="6"/>
  <c r="F8" i="6"/>
  <c r="F9" i="6"/>
  <c r="F10" i="6"/>
  <c r="F11" i="6"/>
  <c r="G11" i="6" s="1"/>
  <c r="F7" i="6"/>
  <c r="G7" i="6" s="1"/>
  <c r="H9" i="5"/>
  <c r="H10" i="5"/>
  <c r="H11" i="5"/>
  <c r="G8" i="5"/>
  <c r="H8" i="5" s="1"/>
  <c r="G9" i="5"/>
  <c r="G10" i="5"/>
  <c r="G11" i="5"/>
  <c r="C7" i="5"/>
  <c r="B7" i="5"/>
  <c r="G7" i="5" s="1"/>
  <c r="H7" i="5" s="1"/>
  <c r="G9" i="3" l="1"/>
  <c r="G10" i="3"/>
  <c r="F8" i="3"/>
  <c r="F9" i="3"/>
  <c r="F10" i="3"/>
  <c r="F11" i="3"/>
  <c r="E8" i="3"/>
  <c r="G8" i="3" s="1"/>
  <c r="E9" i="3"/>
  <c r="E10" i="3"/>
  <c r="E11" i="3"/>
  <c r="G11" i="3" s="1"/>
  <c r="C7" i="3"/>
  <c r="E7" i="3" s="1"/>
  <c r="B7" i="3"/>
  <c r="F7" i="3" s="1"/>
  <c r="G7" i="3" s="1"/>
  <c r="G10" i="10"/>
  <c r="F8" i="10"/>
  <c r="G8" i="10" s="1"/>
  <c r="F9" i="10"/>
  <c r="F10" i="10"/>
  <c r="F11" i="10"/>
  <c r="G11" i="10" s="1"/>
  <c r="E8" i="10"/>
  <c r="E9" i="10"/>
  <c r="G9" i="10" s="1"/>
  <c r="E10" i="10"/>
  <c r="E11" i="10"/>
  <c r="C7" i="10"/>
  <c r="E7" i="10" s="1"/>
  <c r="B7" i="10"/>
  <c r="F7" i="10" s="1"/>
  <c r="G7" i="10" s="1"/>
  <c r="V11" i="2" l="1"/>
  <c r="AL11" i="2" s="1"/>
  <c r="U11" i="2"/>
  <c r="AK11" i="2" s="1"/>
  <c r="T11" i="2"/>
  <c r="AJ11" i="2" s="1"/>
  <c r="S11" i="2"/>
  <c r="AI11" i="2" s="1"/>
  <c r="R11" i="2"/>
  <c r="AH11" i="2" s="1"/>
  <c r="Q11" i="2"/>
  <c r="AG11" i="2" s="1"/>
  <c r="P11" i="2"/>
  <c r="AF11" i="2" s="1"/>
  <c r="J11" i="2"/>
  <c r="B11" i="2"/>
  <c r="AE10" i="1"/>
  <c r="AE11" i="1"/>
  <c r="AL9" i="1"/>
  <c r="AL10" i="1"/>
  <c r="AL11" i="1"/>
  <c r="AL12" i="1"/>
  <c r="AK9" i="1"/>
  <c r="AK10" i="1"/>
  <c r="AK11" i="1"/>
  <c r="AK12" i="1"/>
  <c r="AJ9" i="1"/>
  <c r="AJ10" i="1"/>
  <c r="AJ11" i="1"/>
  <c r="AJ12" i="1"/>
  <c r="AI9" i="1"/>
  <c r="AI10" i="1"/>
  <c r="AI11" i="1"/>
  <c r="AI12" i="1"/>
  <c r="AH9" i="1"/>
  <c r="AH10" i="1"/>
  <c r="AH11" i="1"/>
  <c r="AH12" i="1"/>
  <c r="AG9" i="1"/>
  <c r="AE9" i="1" s="1"/>
  <c r="AG10" i="1"/>
  <c r="AG11" i="1"/>
  <c r="AG12" i="1"/>
  <c r="AI8" i="1"/>
  <c r="AK8" i="1"/>
  <c r="AF9" i="1"/>
  <c r="AF10" i="1"/>
  <c r="AF11" i="1"/>
  <c r="AF12" i="1"/>
  <c r="AE12" i="1" s="1"/>
  <c r="X8" i="1"/>
  <c r="AF8" i="1" s="1"/>
  <c r="W10" i="1"/>
  <c r="W11" i="1"/>
  <c r="W12" i="1"/>
  <c r="W9" i="1"/>
  <c r="Y8" i="1"/>
  <c r="AG8" i="1" s="1"/>
  <c r="Z8" i="1"/>
  <c r="AH8" i="1" s="1"/>
  <c r="AA8" i="1"/>
  <c r="AB8" i="1"/>
  <c r="AJ8" i="1" s="1"/>
  <c r="AC8" i="1"/>
  <c r="AD8" i="1"/>
  <c r="AL8" i="1" s="1"/>
  <c r="AE8" i="1" l="1"/>
  <c r="W8" i="1"/>
  <c r="AE11" i="2"/>
  <c r="O11" i="2"/>
</calcChain>
</file>

<file path=xl/sharedStrings.xml><?xml version="1.0" encoding="utf-8"?>
<sst xmlns="http://schemas.openxmlformats.org/spreadsheetml/2006/main" count="356" uniqueCount="172">
  <si>
    <t>附件1</t>
    <phoneticPr fontId="3" type="noConversion"/>
  </si>
  <si>
    <t>小计</t>
    <phoneticPr fontId="3" type="noConversion"/>
  </si>
  <si>
    <t>其中：</t>
    <phoneticPr fontId="3" type="noConversion"/>
  </si>
  <si>
    <r>
      <rPr>
        <sz val="11"/>
        <rFont val="宋体"/>
        <family val="3"/>
        <charset val="134"/>
      </rPr>
      <t>普通
高中</t>
    </r>
  </si>
  <si>
    <t>大专</t>
    <phoneticPr fontId="3" type="noConversion"/>
  </si>
  <si>
    <t>A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</si>
  <si>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</si>
  <si>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</si>
  <si>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</si>
  <si>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F</t>
    <phoneticPr fontId="3" type="noConversion"/>
  </si>
  <si>
    <t>G</t>
    <phoneticPr fontId="3" type="noConversion"/>
  </si>
  <si>
    <t>合计</t>
    <phoneticPr fontId="3" type="noConversion"/>
  </si>
  <si>
    <t>台山市</t>
    <phoneticPr fontId="3" type="noConversion"/>
  </si>
  <si>
    <t>开平市</t>
  </si>
  <si>
    <t>鹤山市</t>
    <phoneticPr fontId="3" type="noConversion"/>
  </si>
  <si>
    <t>恩平市</t>
    <phoneticPr fontId="3" type="noConversion"/>
  </si>
  <si>
    <t>小计</t>
    <phoneticPr fontId="2" type="noConversion"/>
  </si>
  <si>
    <t>其中：</t>
    <phoneticPr fontId="2" type="noConversion"/>
  </si>
  <si>
    <t>大专</t>
    <phoneticPr fontId="3" type="noConversion"/>
  </si>
  <si>
    <t>本科</t>
    <phoneticPr fontId="3" type="noConversion"/>
  </si>
  <si>
    <t>研究生</t>
    <phoneticPr fontId="2" type="noConversion"/>
  </si>
  <si>
    <t>大专</t>
    <phoneticPr fontId="2" type="noConversion"/>
  </si>
  <si>
    <t>本科</t>
    <phoneticPr fontId="2" type="noConversion"/>
  </si>
  <si>
    <t>研究生</t>
    <phoneticPr fontId="3" type="noConversion"/>
  </si>
  <si>
    <t>A</t>
    <phoneticPr fontId="3" type="noConversion"/>
  </si>
  <si>
    <t>C</t>
    <phoneticPr fontId="3" type="noConversion"/>
  </si>
  <si>
    <t>D</t>
    <phoneticPr fontId="3" type="noConversion"/>
  </si>
  <si>
    <t>T=G×0.7×50%+L×0.5×50%</t>
    <phoneticPr fontId="3" type="noConversion"/>
  </si>
  <si>
    <t>合计</t>
    <phoneticPr fontId="3" type="noConversion"/>
  </si>
  <si>
    <t>台山市</t>
    <phoneticPr fontId="3" type="noConversion"/>
  </si>
  <si>
    <t>鹤山市</t>
    <phoneticPr fontId="3" type="noConversion"/>
  </si>
  <si>
    <t>恩平市</t>
    <phoneticPr fontId="3" type="noConversion"/>
  </si>
  <si>
    <t>附件2</t>
    <phoneticPr fontId="3" type="noConversion"/>
  </si>
  <si>
    <t xml:space="preserve">B=C+D+E+F+G+H </t>
    <phoneticPr fontId="3" type="noConversion"/>
  </si>
  <si>
    <t>X</t>
    <phoneticPr fontId="2" type="noConversion"/>
  </si>
  <si>
    <t>Y</t>
    <phoneticPr fontId="2" type="noConversion"/>
  </si>
  <si>
    <t>Z</t>
    <phoneticPr fontId="2" type="noConversion"/>
  </si>
  <si>
    <t>M</t>
    <phoneticPr fontId="2" type="noConversion"/>
  </si>
  <si>
    <t>小计</t>
  </si>
  <si>
    <t>小计</t>
    <phoneticPr fontId="2" type="noConversion"/>
  </si>
  <si>
    <t>普通高中</t>
  </si>
  <si>
    <t>中职</t>
  </si>
  <si>
    <t>其中：</t>
    <phoneticPr fontId="2" type="noConversion"/>
  </si>
  <si>
    <t>单位：人、万元</t>
    <phoneticPr fontId="3" type="noConversion"/>
  </si>
  <si>
    <r>
      <rPr>
        <sz val="11"/>
        <rFont val="宋体"/>
        <family val="3"/>
        <charset val="134"/>
      </rPr>
      <t>市、区名称</t>
    </r>
    <phoneticPr fontId="3" type="noConversion"/>
  </si>
  <si>
    <r>
      <rPr>
        <sz val="11"/>
        <rFont val="宋体"/>
        <family val="3"/>
        <charset val="134"/>
      </rPr>
      <t>小计</t>
    </r>
    <phoneticPr fontId="3" type="noConversion"/>
  </si>
  <si>
    <r>
      <rPr>
        <sz val="11"/>
        <rFont val="宋体"/>
        <family val="3"/>
        <charset val="134"/>
      </rPr>
      <t>其中：</t>
    </r>
    <phoneticPr fontId="3" type="noConversion"/>
  </si>
  <si>
    <r>
      <rPr>
        <b/>
        <sz val="11"/>
        <rFont val="宋体"/>
        <family val="3"/>
        <charset val="134"/>
      </rPr>
      <t>小计</t>
    </r>
    <phoneticPr fontId="3" type="noConversion"/>
  </si>
  <si>
    <r>
      <rPr>
        <sz val="11"/>
        <rFont val="宋体"/>
        <family val="3"/>
        <charset val="134"/>
      </rPr>
      <t>小学</t>
    </r>
    <phoneticPr fontId="3" type="noConversion"/>
  </si>
  <si>
    <r>
      <rPr>
        <sz val="11"/>
        <rFont val="宋体"/>
        <family val="3"/>
        <charset val="134"/>
      </rPr>
      <t>初中</t>
    </r>
    <phoneticPr fontId="3" type="noConversion"/>
  </si>
  <si>
    <r>
      <rPr>
        <sz val="11"/>
        <rFont val="宋体"/>
        <family val="3"/>
        <charset val="134"/>
      </rPr>
      <t>普通
高中</t>
    </r>
    <phoneticPr fontId="3" type="noConversion"/>
  </si>
  <si>
    <r>
      <rPr>
        <sz val="11"/>
        <rFont val="宋体"/>
        <family val="3"/>
        <charset val="134"/>
      </rPr>
      <t>普通高中</t>
    </r>
    <phoneticPr fontId="3" type="noConversion"/>
  </si>
  <si>
    <r>
      <rPr>
        <sz val="11"/>
        <rFont val="宋体"/>
        <family val="3"/>
        <charset val="134"/>
      </rPr>
      <t>中职</t>
    </r>
    <phoneticPr fontId="3" type="noConversion"/>
  </si>
  <si>
    <t>中职</t>
    <phoneticPr fontId="3" type="noConversion"/>
  </si>
  <si>
    <t>附件1-1</t>
    <phoneticPr fontId="3" type="noConversion"/>
  </si>
  <si>
    <t>单位：人、万元</t>
  </si>
  <si>
    <r>
      <rPr>
        <sz val="11"/>
        <rFont val="宋体"/>
        <family val="3"/>
        <charset val="134"/>
      </rPr>
      <t>市、区名称</t>
    </r>
    <phoneticPr fontId="3" type="noConversion"/>
  </si>
  <si>
    <t>本次安排生活费补助金额</t>
    <phoneticPr fontId="3" type="noConversion"/>
  </si>
  <si>
    <r>
      <rPr>
        <sz val="11"/>
        <rFont val="宋体"/>
        <family val="3"/>
        <charset val="134"/>
      </rPr>
      <t>市、区名称</t>
    </r>
    <phoneticPr fontId="3" type="noConversion"/>
  </si>
  <si>
    <t>A</t>
    <phoneticPr fontId="3" type="noConversion"/>
  </si>
  <si>
    <t>B</t>
    <phoneticPr fontId="3" type="noConversion"/>
  </si>
  <si>
    <t>合计</t>
    <phoneticPr fontId="3" type="noConversion"/>
  </si>
  <si>
    <t>台山市</t>
    <phoneticPr fontId="3" type="noConversion"/>
  </si>
  <si>
    <t>鹤山市</t>
    <phoneticPr fontId="3" type="noConversion"/>
  </si>
  <si>
    <t>恩平市</t>
    <phoneticPr fontId="3" type="noConversion"/>
  </si>
  <si>
    <t>已发放金额</t>
    <phoneticPr fontId="3" type="noConversion"/>
  </si>
  <si>
    <t>结余资金金额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</si>
  <si>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</si>
  <si>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</si>
  <si>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</si>
  <si>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</si>
  <si>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E=D-C</t>
    <phoneticPr fontId="3" type="noConversion"/>
  </si>
  <si>
    <r>
      <t>F=B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0.3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</t>
    </r>
    <phoneticPr fontId="3" type="noConversion"/>
  </si>
  <si>
    <t>G=F-E</t>
    <phoneticPr fontId="3" type="noConversion"/>
  </si>
  <si>
    <t>合计</t>
    <phoneticPr fontId="3" type="noConversion"/>
  </si>
  <si>
    <t>台山市</t>
    <phoneticPr fontId="3" type="noConversion"/>
  </si>
  <si>
    <t>鹤山市</t>
    <phoneticPr fontId="3" type="noConversion"/>
  </si>
  <si>
    <t>恩平市</t>
    <phoneticPr fontId="3" type="noConversion"/>
  </si>
  <si>
    <t>附件1-3</t>
    <phoneticPr fontId="3" type="noConversion"/>
  </si>
  <si>
    <t>本次安排生活费、免学费补助金额</t>
    <phoneticPr fontId="3" type="noConversion"/>
  </si>
  <si>
    <t>附件1-4</t>
    <phoneticPr fontId="3" type="noConversion"/>
  </si>
  <si>
    <t>附件1-5</t>
    <phoneticPr fontId="3" type="noConversion"/>
  </si>
  <si>
    <t>附件1-6</t>
    <phoneticPr fontId="3" type="noConversion"/>
  </si>
  <si>
    <t>V=I×0.7×50%+N×1×50%</t>
    <phoneticPr fontId="3" type="noConversion"/>
  </si>
  <si>
    <t>附件1-7</t>
    <phoneticPr fontId="3" type="noConversion"/>
  </si>
  <si>
    <t>2019-2020学年江门市22个生态镇建档立卡学生市财政补助资金下达、发放及结余情况统计表</t>
    <phoneticPr fontId="3" type="noConversion"/>
  </si>
  <si>
    <t>大专</t>
    <phoneticPr fontId="3" type="noConversion"/>
  </si>
  <si>
    <t>本科</t>
    <phoneticPr fontId="2" type="noConversion"/>
  </si>
  <si>
    <t>研究生</t>
    <phoneticPr fontId="3" type="noConversion"/>
  </si>
  <si>
    <t>大专</t>
    <phoneticPr fontId="2" type="noConversion"/>
  </si>
  <si>
    <t>研究生</t>
    <phoneticPr fontId="2" type="noConversion"/>
  </si>
  <si>
    <t>H</t>
    <phoneticPr fontId="2" type="noConversion"/>
  </si>
  <si>
    <t>I</t>
    <phoneticPr fontId="3" type="noConversion"/>
  </si>
  <si>
    <t>J=J+K+L</t>
    <phoneticPr fontId="3" type="noConversion"/>
  </si>
  <si>
    <t>K</t>
    <phoneticPr fontId="3" type="noConversion"/>
  </si>
  <si>
    <t>L</t>
    <phoneticPr fontId="3" type="noConversion"/>
  </si>
  <si>
    <t>M</t>
    <phoneticPr fontId="2" type="noConversion"/>
  </si>
  <si>
    <t>N</t>
    <phoneticPr fontId="3" type="noConversion"/>
  </si>
  <si>
    <t xml:space="preserve">O </t>
    <phoneticPr fontId="2" type="noConversion"/>
  </si>
  <si>
    <t>P=C×0.3×
50%</t>
    <phoneticPr fontId="3" type="noConversion"/>
  </si>
  <si>
    <t>Q=D×0.3×
50%</t>
    <phoneticPr fontId="3" type="noConversion"/>
  </si>
  <si>
    <t>R=E×0.3×50%+K×0.25×50%</t>
    <phoneticPr fontId="3" type="noConversion"/>
  </si>
  <si>
    <t xml:space="preserve">S=F×0.3×
50% </t>
    <phoneticPr fontId="3" type="noConversion"/>
  </si>
  <si>
    <r>
      <rPr>
        <sz val="11"/>
        <rFont val="宋体"/>
        <family val="3"/>
        <charset val="134"/>
      </rPr>
      <t>江财教</t>
    </r>
    <r>
      <rPr>
        <sz val="11"/>
        <rFont val="Times New Roman"/>
        <family val="1"/>
      </rPr>
      <t>[2020]35</t>
    </r>
    <r>
      <rPr>
        <sz val="11"/>
        <rFont val="宋体"/>
        <family val="3"/>
        <charset val="134"/>
      </rPr>
      <t>号已下达</t>
    </r>
    <r>
      <rPr>
        <sz val="11"/>
        <rFont val="Times New Roman"/>
        <family val="1"/>
      </rPr>
      <t>2019-2020</t>
    </r>
    <r>
      <rPr>
        <sz val="11"/>
        <rFont val="宋体"/>
        <family val="3"/>
        <charset val="134"/>
      </rPr>
      <t>学年市财政补助资金金额</t>
    </r>
    <phoneticPr fontId="3" type="noConversion"/>
  </si>
  <si>
    <r>
      <t>2019-2020</t>
    </r>
    <r>
      <rPr>
        <sz val="11"/>
        <rFont val="宋体"/>
        <family val="3"/>
        <charset val="134"/>
      </rPr>
      <t>学年实际发放生活费和免学费市财政补助金额</t>
    </r>
    <phoneticPr fontId="3" type="noConversion"/>
  </si>
  <si>
    <r>
      <t>2019-2020</t>
    </r>
    <r>
      <rPr>
        <sz val="11"/>
        <rFont val="宋体"/>
        <family val="3"/>
        <charset val="134"/>
      </rPr>
      <t>学年市财政补助结余资金金额</t>
    </r>
    <phoneticPr fontId="3" type="noConversion"/>
  </si>
  <si>
    <t>U=H×0.7×50%+M×0.5×50%</t>
    <phoneticPr fontId="2" type="noConversion"/>
  </si>
  <si>
    <t>AC</t>
    <phoneticPr fontId="2" type="noConversion"/>
  </si>
  <si>
    <t>AB</t>
    <phoneticPr fontId="2" type="noConversion"/>
  </si>
  <si>
    <r>
      <t>2020-2021</t>
    </r>
    <r>
      <rPr>
        <sz val="11"/>
        <rFont val="宋体"/>
        <family val="3"/>
        <charset val="134"/>
      </rPr>
      <t>学年生活费补助学生需求人数</t>
    </r>
    <phoneticPr fontId="3" type="noConversion"/>
  </si>
  <si>
    <t>2020-2021学年江门市22个生态镇建档立卡学生市财政补助资金需求及2020年安排市财政补助资金情况统计表</t>
    <phoneticPr fontId="3" type="noConversion"/>
  </si>
  <si>
    <r>
      <t>2020-2021</t>
    </r>
    <r>
      <rPr>
        <sz val="11"/>
        <rFont val="宋体"/>
        <family val="3"/>
        <charset val="134"/>
      </rPr>
      <t>学年免学费学生需求人数</t>
    </r>
    <phoneticPr fontId="2" type="noConversion"/>
  </si>
  <si>
    <r>
      <t>2020-2021</t>
    </r>
    <r>
      <rPr>
        <sz val="11"/>
        <rFont val="宋体"/>
        <family val="3"/>
        <charset val="134"/>
      </rPr>
      <t>学年生活费和免学费市财政补助资金需求金额</t>
    </r>
    <phoneticPr fontId="2" type="noConversion"/>
  </si>
  <si>
    <r>
      <t>2021</t>
    </r>
    <r>
      <rPr>
        <sz val="11"/>
        <rFont val="宋体"/>
        <family val="3"/>
        <charset val="134"/>
      </rPr>
      <t>年安排市财政补助资金金额</t>
    </r>
    <phoneticPr fontId="2" type="noConversion"/>
  </si>
  <si>
    <r>
      <t>2019-2020</t>
    </r>
    <r>
      <rPr>
        <sz val="11"/>
        <rFont val="宋体"/>
        <family val="3"/>
        <charset val="134"/>
      </rPr>
      <t>学年市财政补助清算</t>
    </r>
    <phoneticPr fontId="3" type="noConversion"/>
  </si>
  <si>
    <t>2020-2021学年市财政补助资金需求数</t>
    <phoneticPr fontId="3" type="noConversion"/>
  </si>
  <si>
    <r>
      <rPr>
        <sz val="11"/>
        <rFont val="宋体"/>
        <family val="3"/>
        <charset val="134"/>
      </rPr>
      <t>已下达金额（江财教</t>
    </r>
    <r>
      <rPr>
        <sz val="11"/>
        <rFont val="Times New Roman"/>
        <family val="1"/>
      </rPr>
      <t>[2020]35</t>
    </r>
    <r>
      <rPr>
        <sz val="11"/>
        <rFont val="宋体"/>
        <family val="3"/>
        <charset val="134"/>
      </rPr>
      <t>号</t>
    </r>
    <r>
      <rPr>
        <sz val="11"/>
        <rFont val="宋体"/>
        <family val="3"/>
        <charset val="134"/>
      </rPr>
      <t>）</t>
    </r>
    <phoneticPr fontId="3" type="noConversion"/>
  </si>
  <si>
    <t>研究生</t>
    <phoneticPr fontId="2" type="noConversion"/>
  </si>
  <si>
    <t>下达2020-2021学年并清算2019-2020学年江门市22个生态镇建档立卡学生市补助资金安排表（普通高中）</t>
    <phoneticPr fontId="3" type="noConversion"/>
  </si>
  <si>
    <t>下达2020-2021学年并清算2019-2020学年江门市22个生态镇建档立卡学生市补助资金安排表（中职）</t>
    <phoneticPr fontId="3" type="noConversion"/>
  </si>
  <si>
    <t>下达2020-2021学年并清算2019-2020学年江门市22个生态镇建档立卡学生市补助资金安排表（大专）</t>
    <phoneticPr fontId="3" type="noConversion"/>
  </si>
  <si>
    <t>下达2020-2021学年并清算2019-2020学年江门市22个生态镇建档立卡学生市补助资金安排表（本科）</t>
    <phoneticPr fontId="3" type="noConversion"/>
  </si>
  <si>
    <r>
      <t>2020-2020</t>
    </r>
    <r>
      <rPr>
        <sz val="11"/>
        <rFont val="宋体"/>
        <family val="3"/>
        <charset val="134"/>
      </rPr>
      <t>学年生活费补助学生需求人数</t>
    </r>
    <phoneticPr fontId="3" type="noConversion"/>
  </si>
  <si>
    <t>下达2020-2021学年并清算2019-2020学年江门市22个生态镇建档立卡学生市补助资金安排表（研究生）</t>
    <phoneticPr fontId="3" type="noConversion"/>
  </si>
  <si>
    <r>
      <rPr>
        <sz val="11"/>
        <rFont val="宋体"/>
        <family val="3"/>
        <charset val="134"/>
      </rPr>
      <t>已下达金额（江财教</t>
    </r>
    <r>
      <rPr>
        <sz val="11"/>
        <rFont val="Times New Roman"/>
        <family val="1"/>
      </rPr>
      <t>[2020]35</t>
    </r>
    <r>
      <rPr>
        <sz val="11"/>
        <rFont val="宋体"/>
        <family val="3"/>
        <charset val="134"/>
      </rPr>
      <t>号）</t>
    </r>
    <phoneticPr fontId="3" type="noConversion"/>
  </si>
  <si>
    <t>F=D-E</t>
    <phoneticPr fontId="3" type="noConversion"/>
  </si>
  <si>
    <r>
      <t>G=B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0.3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50%+C×0.25×50%</t>
    </r>
    <phoneticPr fontId="3" type="noConversion"/>
  </si>
  <si>
    <t>H=G-F</t>
    <phoneticPr fontId="3" type="noConversion"/>
  </si>
  <si>
    <r>
      <t>G=B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0.7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50%+C×0.5×50%</t>
    </r>
    <phoneticPr fontId="3" type="noConversion"/>
  </si>
  <si>
    <t xml:space="preserve">D </t>
    <phoneticPr fontId="3" type="noConversion"/>
  </si>
  <si>
    <t xml:space="preserve">E </t>
    <phoneticPr fontId="3" type="noConversion"/>
  </si>
  <si>
    <t xml:space="preserve">H=G-F </t>
    <phoneticPr fontId="3" type="noConversion"/>
  </si>
  <si>
    <t>G=B×0.7×50%+C×1×50%</t>
    <phoneticPr fontId="3" type="noConversion"/>
  </si>
  <si>
    <t>下达2020-2021学年并清算2019-2020学年江门市22个生态镇建档立卡学生市补助资金安排表
（义务教育）</t>
    <phoneticPr fontId="3" type="noConversion"/>
  </si>
  <si>
    <t>K</t>
    <phoneticPr fontId="2" type="noConversion"/>
  </si>
  <si>
    <t>L</t>
    <phoneticPr fontId="2" type="noConversion"/>
  </si>
  <si>
    <t>Z</t>
    <phoneticPr fontId="2" type="noConversion"/>
  </si>
  <si>
    <t>AA</t>
    <phoneticPr fontId="3" type="noConversion"/>
  </si>
  <si>
    <t>AA</t>
    <phoneticPr fontId="2" type="noConversion"/>
  </si>
  <si>
    <t>下达2020-2021学年并清算2019-2020学年江门市22个生态镇建档立卡学生市补助资金安排表
（初中）</t>
    <phoneticPr fontId="3" type="noConversion"/>
  </si>
  <si>
    <t>附件1-2</t>
    <phoneticPr fontId="3" type="noConversion"/>
  </si>
  <si>
    <t>小学</t>
    <phoneticPr fontId="2" type="noConversion"/>
  </si>
  <si>
    <t>初中</t>
    <phoneticPr fontId="3" type="noConversion"/>
  </si>
  <si>
    <t>初中</t>
    <phoneticPr fontId="2" type="noConversion"/>
  </si>
  <si>
    <t>I</t>
    <phoneticPr fontId="2" type="noConversion"/>
  </si>
  <si>
    <t>B=C+D+E+F+G+H+I</t>
    <phoneticPr fontId="3" type="noConversion"/>
  </si>
  <si>
    <t>N</t>
    <phoneticPr fontId="2" type="noConversion"/>
  </si>
  <si>
    <t>J=K+L+M+N</t>
    <phoneticPr fontId="3" type="noConversion"/>
  </si>
  <si>
    <t>O=P+Q+R+S+T+U+V</t>
    <phoneticPr fontId="2" type="noConversion"/>
  </si>
  <si>
    <t>P=C×0.3×50%</t>
    <phoneticPr fontId="3" type="noConversion"/>
  </si>
  <si>
    <t>S=F×0.3×50%</t>
    <phoneticPr fontId="3" type="noConversion"/>
  </si>
  <si>
    <t>X</t>
    <phoneticPr fontId="2" type="noConversion"/>
  </si>
  <si>
    <t>Y</t>
    <phoneticPr fontId="3" type="noConversion"/>
  </si>
  <si>
    <t>AC</t>
    <phoneticPr fontId="2" type="noConversion"/>
  </si>
  <si>
    <t>AD</t>
    <phoneticPr fontId="2" type="noConversion"/>
  </si>
  <si>
    <t>W=X+Y+Z+AA+AB+AC+AD</t>
    <phoneticPr fontId="3" type="noConversion"/>
  </si>
  <si>
    <t>AE=AF+AG+AH+AI+AJ+AK+AL</t>
    <phoneticPr fontId="3" type="noConversion"/>
  </si>
  <si>
    <t>AF=P-X</t>
    <phoneticPr fontId="2" type="noConversion"/>
  </si>
  <si>
    <t>AG=Q-Y</t>
    <phoneticPr fontId="3" type="noConversion"/>
  </si>
  <si>
    <t>AH=R-Z</t>
    <phoneticPr fontId="3" type="noConversion"/>
  </si>
  <si>
    <t>AI=S-AA</t>
    <phoneticPr fontId="3" type="noConversion"/>
  </si>
  <si>
    <t>AJ=T-AB</t>
    <phoneticPr fontId="3" type="noConversion"/>
  </si>
  <si>
    <t>AK=U-AC</t>
    <phoneticPr fontId="3" type="noConversion"/>
  </si>
  <si>
    <t>AL=V-AD</t>
    <phoneticPr fontId="3" type="noConversion"/>
  </si>
  <si>
    <t>W=X+Y+Z+AA+AB+AC+AD</t>
    <phoneticPr fontId="2" type="noConversion"/>
  </si>
  <si>
    <t>AE=AF+AG+AH+AI+AJ+AK+AL</t>
    <phoneticPr fontId="2" type="noConversion"/>
  </si>
  <si>
    <t>AJ=T-AB</t>
    <phoneticPr fontId="2" type="noConversion"/>
  </si>
  <si>
    <t>AK=U-AC</t>
    <phoneticPr fontId="2" type="noConversion"/>
  </si>
  <si>
    <t>Q=D×0.3×50%</t>
    <phoneticPr fontId="3" type="noConversion"/>
  </si>
  <si>
    <t>F=E-D</t>
    <phoneticPr fontId="3" type="noConversion"/>
  </si>
  <si>
    <r>
      <t>2019-2020</t>
    </r>
    <r>
      <rPr>
        <sz val="11"/>
        <rFont val="宋体"/>
        <family val="3"/>
        <charset val="134"/>
      </rPr>
      <t>学年实际发放生活费补助学生人数</t>
    </r>
    <phoneticPr fontId="3" type="noConversion"/>
  </si>
  <si>
    <r>
      <t>2019-2020</t>
    </r>
    <r>
      <rPr>
        <sz val="11"/>
        <rFont val="宋体"/>
        <family val="3"/>
        <charset val="134"/>
      </rPr>
      <t>学年实际发放免学费学生人数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</si>
</sst>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_ "/>
  </numFmts>
  <fonts count="21"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方正小标宋简体"/>
      <family val="4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2"/>
      <name val="方正小标宋简体"/>
      <family val="4"/>
      <charset val="134"/>
    </font>
    <font>
      <sz val="16"/>
      <name val="方正小标宋简体"/>
      <family val="4"/>
      <charset val="134"/>
    </font>
    <font>
      <sz val="10"/>
      <name val="方正小标宋简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8" fillId="0" borderId="0" xfId="0" applyFont="1" applyFill="1">
      <alignment vertical="center"/>
    </xf>
    <xf numFmtId="0" fontId="10" fillId="0" borderId="0" xfId="0" applyFo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8" fillId="0" borderId="1" xfId="2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7" fillId="0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2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7" fillId="0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4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常规" xfId="0" builtinId="0"/>
    <cellStyle name="常规 2" xfId="20"/>
    <cellStyle name="常规 2 2" xfId="21"/>
    <cellStyle name="常规 2 2 2" xfId="22"/>
    <cellStyle name="常规 3" xfId="23"/>
    <cellStyle name="常规 4" xfId="24"/>
    <cellStyle name="常规 4 2" xfId="25"/>
    <cellStyle name="常规 5" xfId="26"/>
    <cellStyle name="常规 6" xfId="27"/>
    <cellStyle name="常规_6.4.1.2江门市近三年助学统计总表 2" xfId="1"/>
    <cellStyle name="着色 1" xfId="28"/>
    <cellStyle name="着色 2" xfId="29"/>
    <cellStyle name="着色 3" xfId="30"/>
    <cellStyle name="着色 4" xfId="31"/>
    <cellStyle name="着色 5" xfId="32"/>
    <cellStyle name="着色 6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"/>
  <sheetViews>
    <sheetView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H14" sqref="H14"/>
    </sheetView>
  </sheetViews>
  <sheetFormatPr defaultRowHeight="14.25"/>
  <cols>
    <col min="1" max="1" width="9" style="10" customWidth="1"/>
    <col min="2" max="2" width="5.625" style="10" customWidth="1"/>
    <col min="3" max="9" width="4.625" style="10" customWidth="1"/>
    <col min="10" max="14" width="4.625" customWidth="1"/>
    <col min="15" max="15" width="7.625" style="2" customWidth="1"/>
    <col min="16" max="20" width="6.625" customWidth="1"/>
    <col min="21" max="21" width="7.5" customWidth="1"/>
    <col min="22" max="22" width="6.625" customWidth="1"/>
    <col min="23" max="25" width="9.625" customWidth="1"/>
    <col min="26" max="26" width="7.875" customWidth="1"/>
    <col min="27" max="30" width="6.625" customWidth="1"/>
    <col min="31" max="33" width="8.625" customWidth="1"/>
    <col min="34" max="38" width="6.625" customWidth="1"/>
  </cols>
  <sheetData>
    <row r="1" spans="1:38" ht="21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P1" s="3"/>
      <c r="Q1" s="3"/>
    </row>
    <row r="2" spans="1:38" ht="24.75" customHeight="1">
      <c r="A2" s="56" t="s">
        <v>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</row>
    <row r="3" spans="1:38" ht="21" customHeight="1">
      <c r="A3" s="4"/>
      <c r="B3" s="4"/>
      <c r="C3" s="4"/>
      <c r="D3" s="4"/>
      <c r="E3" s="4"/>
      <c r="F3" s="4"/>
      <c r="G3" s="4"/>
      <c r="H3" s="34"/>
      <c r="I3" s="4"/>
      <c r="J3" s="4"/>
      <c r="K3" s="4"/>
      <c r="L3" s="4"/>
      <c r="M3" s="34"/>
      <c r="N3" s="4"/>
      <c r="O3" s="4"/>
      <c r="P3" s="4"/>
      <c r="Q3" s="4"/>
      <c r="R3" s="4"/>
      <c r="S3" s="57"/>
      <c r="T3" s="57"/>
      <c r="U3" s="34"/>
      <c r="V3" s="4"/>
      <c r="W3" s="4"/>
      <c r="X3" s="39"/>
      <c r="Y3" s="4"/>
      <c r="Z3" s="4"/>
      <c r="AA3" s="4"/>
      <c r="AB3" s="34"/>
      <c r="AC3" s="34"/>
      <c r="AD3" s="4"/>
      <c r="AL3" s="20" t="s">
        <v>43</v>
      </c>
    </row>
    <row r="4" spans="1:38" s="22" customFormat="1" ht="45" customHeight="1">
      <c r="A4" s="58" t="s">
        <v>44</v>
      </c>
      <c r="B4" s="59" t="s">
        <v>170</v>
      </c>
      <c r="C4" s="60"/>
      <c r="D4" s="60"/>
      <c r="E4" s="60"/>
      <c r="F4" s="60"/>
      <c r="G4" s="60"/>
      <c r="H4" s="60"/>
      <c r="I4" s="61"/>
      <c r="J4" s="59" t="s">
        <v>171</v>
      </c>
      <c r="K4" s="60"/>
      <c r="L4" s="60"/>
      <c r="M4" s="60"/>
      <c r="N4" s="61"/>
      <c r="O4" s="58" t="s">
        <v>103</v>
      </c>
      <c r="P4" s="58"/>
      <c r="Q4" s="58"/>
      <c r="R4" s="58"/>
      <c r="S4" s="58"/>
      <c r="T4" s="58"/>
      <c r="U4" s="58"/>
      <c r="V4" s="58"/>
      <c r="W4" s="59" t="s">
        <v>104</v>
      </c>
      <c r="X4" s="60"/>
      <c r="Y4" s="60"/>
      <c r="Z4" s="60"/>
      <c r="AA4" s="60"/>
      <c r="AB4" s="60"/>
      <c r="AC4" s="60"/>
      <c r="AD4" s="61"/>
      <c r="AE4" s="58" t="s">
        <v>105</v>
      </c>
      <c r="AF4" s="58"/>
      <c r="AG4" s="58"/>
      <c r="AH4" s="58"/>
      <c r="AI4" s="58"/>
      <c r="AJ4" s="58"/>
      <c r="AK4" s="58"/>
      <c r="AL4" s="58"/>
    </row>
    <row r="5" spans="1:38" s="22" customFormat="1" ht="24.95" customHeight="1">
      <c r="A5" s="58"/>
      <c r="B5" s="62" t="s">
        <v>1</v>
      </c>
      <c r="C5" s="64" t="s">
        <v>2</v>
      </c>
      <c r="D5" s="60"/>
      <c r="E5" s="60"/>
      <c r="F5" s="60"/>
      <c r="G5" s="60"/>
      <c r="H5" s="60"/>
      <c r="I5" s="61"/>
      <c r="J5" s="62" t="s">
        <v>1</v>
      </c>
      <c r="K5" s="65" t="s">
        <v>2</v>
      </c>
      <c r="L5" s="66"/>
      <c r="M5" s="66"/>
      <c r="N5" s="67"/>
      <c r="O5" s="68" t="s">
        <v>47</v>
      </c>
      <c r="P5" s="58" t="s">
        <v>46</v>
      </c>
      <c r="Q5" s="58"/>
      <c r="R5" s="58"/>
      <c r="S5" s="58"/>
      <c r="T5" s="58"/>
      <c r="U5" s="58"/>
      <c r="V5" s="58"/>
      <c r="W5" s="68" t="s">
        <v>47</v>
      </c>
      <c r="X5" s="59" t="s">
        <v>46</v>
      </c>
      <c r="Y5" s="60"/>
      <c r="Z5" s="60"/>
      <c r="AA5" s="60"/>
      <c r="AB5" s="60"/>
      <c r="AC5" s="60"/>
      <c r="AD5" s="61"/>
      <c r="AE5" s="72" t="s">
        <v>39</v>
      </c>
      <c r="AF5" s="69"/>
      <c r="AG5" s="70"/>
      <c r="AH5" s="70"/>
      <c r="AI5" s="70"/>
      <c r="AJ5" s="70"/>
      <c r="AK5" s="70"/>
      <c r="AL5" s="71"/>
    </row>
    <row r="6" spans="1:38" s="22" customFormat="1" ht="53.25" customHeight="1">
      <c r="A6" s="58"/>
      <c r="B6" s="63"/>
      <c r="C6" s="5" t="s">
        <v>48</v>
      </c>
      <c r="D6" s="5" t="s">
        <v>49</v>
      </c>
      <c r="E6" s="5" t="s">
        <v>50</v>
      </c>
      <c r="F6" s="5" t="s">
        <v>52</v>
      </c>
      <c r="G6" s="12" t="s">
        <v>86</v>
      </c>
      <c r="H6" s="12" t="s">
        <v>87</v>
      </c>
      <c r="I6" s="12" t="s">
        <v>88</v>
      </c>
      <c r="J6" s="63"/>
      <c r="K6" s="7" t="s">
        <v>3</v>
      </c>
      <c r="L6" s="33" t="s">
        <v>89</v>
      </c>
      <c r="M6" s="33" t="s">
        <v>87</v>
      </c>
      <c r="N6" s="33" t="s">
        <v>90</v>
      </c>
      <c r="O6" s="68"/>
      <c r="P6" s="7" t="s">
        <v>48</v>
      </c>
      <c r="Q6" s="7" t="s">
        <v>49</v>
      </c>
      <c r="R6" s="7" t="s">
        <v>51</v>
      </c>
      <c r="S6" s="7" t="s">
        <v>52</v>
      </c>
      <c r="T6" s="6" t="s">
        <v>86</v>
      </c>
      <c r="U6" s="33" t="s">
        <v>87</v>
      </c>
      <c r="V6" s="6" t="s">
        <v>88</v>
      </c>
      <c r="W6" s="68"/>
      <c r="X6" s="40" t="s">
        <v>141</v>
      </c>
      <c r="Y6" s="33" t="s">
        <v>142</v>
      </c>
      <c r="Z6" s="7" t="s">
        <v>51</v>
      </c>
      <c r="AA6" s="7" t="s">
        <v>52</v>
      </c>
      <c r="AB6" s="33" t="s">
        <v>89</v>
      </c>
      <c r="AC6" s="33" t="s">
        <v>87</v>
      </c>
      <c r="AD6" s="6" t="s">
        <v>88</v>
      </c>
      <c r="AE6" s="68"/>
      <c r="AF6" s="40" t="s">
        <v>141</v>
      </c>
      <c r="AG6" s="33" t="s">
        <v>142</v>
      </c>
      <c r="AH6" s="7" t="s">
        <v>51</v>
      </c>
      <c r="AI6" s="7" t="s">
        <v>52</v>
      </c>
      <c r="AJ6" s="33" t="s">
        <v>89</v>
      </c>
      <c r="AK6" s="33" t="s">
        <v>87</v>
      </c>
      <c r="AL6" s="6" t="s">
        <v>88</v>
      </c>
    </row>
    <row r="7" spans="1:38" s="17" customFormat="1" ht="54.75" customHeight="1">
      <c r="A7" s="16" t="s">
        <v>5</v>
      </c>
      <c r="B7" s="16" t="s">
        <v>33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6" t="s">
        <v>91</v>
      </c>
      <c r="I7" s="16" t="s">
        <v>92</v>
      </c>
      <c r="J7" s="16" t="s">
        <v>93</v>
      </c>
      <c r="K7" s="16" t="s">
        <v>94</v>
      </c>
      <c r="L7" s="16" t="s">
        <v>95</v>
      </c>
      <c r="M7" s="16" t="s">
        <v>96</v>
      </c>
      <c r="N7" s="16" t="s">
        <v>97</v>
      </c>
      <c r="O7" s="16" t="s">
        <v>98</v>
      </c>
      <c r="P7" s="16" t="s">
        <v>99</v>
      </c>
      <c r="Q7" s="16" t="s">
        <v>100</v>
      </c>
      <c r="R7" s="16" t="s">
        <v>101</v>
      </c>
      <c r="S7" s="16" t="s">
        <v>102</v>
      </c>
      <c r="T7" s="16" t="s">
        <v>27</v>
      </c>
      <c r="U7" s="16" t="s">
        <v>106</v>
      </c>
      <c r="V7" s="16" t="s">
        <v>83</v>
      </c>
      <c r="W7" s="16" t="s">
        <v>164</v>
      </c>
      <c r="X7" s="16" t="s">
        <v>34</v>
      </c>
      <c r="Y7" s="16" t="s">
        <v>35</v>
      </c>
      <c r="Z7" s="16" t="s">
        <v>36</v>
      </c>
      <c r="AA7" s="16" t="s">
        <v>138</v>
      </c>
      <c r="AB7" s="16" t="s">
        <v>108</v>
      </c>
      <c r="AC7" s="16" t="s">
        <v>107</v>
      </c>
      <c r="AD7" s="42" t="s">
        <v>154</v>
      </c>
      <c r="AE7" s="16" t="s">
        <v>165</v>
      </c>
      <c r="AF7" s="16" t="s">
        <v>157</v>
      </c>
      <c r="AG7" s="16" t="s">
        <v>158</v>
      </c>
      <c r="AH7" s="16" t="s">
        <v>159</v>
      </c>
      <c r="AI7" s="16" t="s">
        <v>160</v>
      </c>
      <c r="AJ7" s="16" t="s">
        <v>166</v>
      </c>
      <c r="AK7" s="16" t="s">
        <v>167</v>
      </c>
      <c r="AL7" s="16" t="s">
        <v>163</v>
      </c>
    </row>
    <row r="8" spans="1:38" s="9" customFormat="1" ht="24.95" hidden="1" customHeight="1">
      <c r="A8" s="8" t="s">
        <v>11</v>
      </c>
      <c r="B8" s="23">
        <f>B9+B10+B11+B12</f>
        <v>2232</v>
      </c>
      <c r="C8" s="23">
        <f>C9+C10+C11+C12</f>
        <v>806</v>
      </c>
      <c r="D8" s="23">
        <f t="shared" ref="D8:I8" si="0">D9+D10+D11+D12</f>
        <v>525</v>
      </c>
      <c r="E8" s="23">
        <f t="shared" si="0"/>
        <v>273</v>
      </c>
      <c r="F8" s="23">
        <f t="shared" si="0"/>
        <v>362</v>
      </c>
      <c r="G8" s="23">
        <f t="shared" si="0"/>
        <v>139</v>
      </c>
      <c r="H8" s="23">
        <f t="shared" si="0"/>
        <v>125</v>
      </c>
      <c r="I8" s="23">
        <f t="shared" si="0"/>
        <v>2</v>
      </c>
      <c r="J8" s="23">
        <f>K8+L8+M8+N8</f>
        <v>347</v>
      </c>
      <c r="K8" s="23">
        <f>K9+K10+K11+K12</f>
        <v>87</v>
      </c>
      <c r="L8" s="23">
        <f t="shared" ref="L8:N8" si="1">L9+L10+L11+L12</f>
        <v>135</v>
      </c>
      <c r="M8" s="23">
        <f t="shared" si="1"/>
        <v>123</v>
      </c>
      <c r="N8" s="23">
        <f t="shared" si="1"/>
        <v>2</v>
      </c>
      <c r="O8" s="23">
        <v>457.42499999999995</v>
      </c>
      <c r="P8" s="23">
        <v>108.6</v>
      </c>
      <c r="Q8" s="23">
        <v>82.800000000000011</v>
      </c>
      <c r="R8" s="23">
        <v>58.274999999999999</v>
      </c>
      <c r="S8" s="23">
        <v>42.9</v>
      </c>
      <c r="T8" s="23">
        <v>67.899999999999991</v>
      </c>
      <c r="U8" s="23">
        <v>85.9</v>
      </c>
      <c r="V8" s="23">
        <v>11.05</v>
      </c>
      <c r="W8" s="23">
        <f>X8+Y8+Z8+AA8+AB8+AC8+AD8</f>
        <v>432.66825</v>
      </c>
      <c r="X8" s="23">
        <f>X9+X10+X11+X12</f>
        <v>115.45920000000001</v>
      </c>
      <c r="Y8" s="23">
        <f t="shared" ref="Y8:AD8" si="2">Y9+Y10+Y11+Y12</f>
        <v>53.353550000000006</v>
      </c>
      <c r="Z8" s="23">
        <f t="shared" si="2"/>
        <v>51.602500000000006</v>
      </c>
      <c r="AA8" s="23">
        <f t="shared" si="2"/>
        <v>53.745000000000005</v>
      </c>
      <c r="AB8" s="23">
        <f t="shared" si="2"/>
        <v>82.35</v>
      </c>
      <c r="AC8" s="23">
        <f t="shared" si="2"/>
        <v>74.457999999999998</v>
      </c>
      <c r="AD8" s="23">
        <f t="shared" si="2"/>
        <v>1.7</v>
      </c>
      <c r="AE8" s="23">
        <f>AF8+AG8+AH8+AI8+AJ8+AK8+AL8</f>
        <v>24.756749999999982</v>
      </c>
      <c r="AF8" s="23">
        <f>P8-X8</f>
        <v>-6.8592000000000155</v>
      </c>
      <c r="AG8" s="23">
        <f t="shared" ref="AG8:AL12" si="3">Q8-Y8</f>
        <v>29.446450000000006</v>
      </c>
      <c r="AH8" s="23">
        <f t="shared" si="3"/>
        <v>6.6724999999999923</v>
      </c>
      <c r="AI8" s="23">
        <f t="shared" si="3"/>
        <v>-10.845000000000006</v>
      </c>
      <c r="AJ8" s="23">
        <f t="shared" si="3"/>
        <v>-14.450000000000003</v>
      </c>
      <c r="AK8" s="23">
        <f t="shared" si="3"/>
        <v>11.442000000000007</v>
      </c>
      <c r="AL8" s="23">
        <f t="shared" si="3"/>
        <v>9.3500000000000014</v>
      </c>
    </row>
    <row r="9" spans="1:38" s="24" customFormat="1" ht="24.95" hidden="1" customHeight="1">
      <c r="A9" s="12" t="s">
        <v>12</v>
      </c>
      <c r="B9" s="55">
        <f>C9+D9+E9+F9+G9+H9+I9</f>
        <v>703</v>
      </c>
      <c r="C9" s="28">
        <v>209</v>
      </c>
      <c r="D9" s="28">
        <v>184</v>
      </c>
      <c r="E9" s="28">
        <v>90</v>
      </c>
      <c r="F9" s="28">
        <v>108</v>
      </c>
      <c r="G9" s="28">
        <v>58</v>
      </c>
      <c r="H9" s="28">
        <v>53</v>
      </c>
      <c r="I9" s="28">
        <v>1</v>
      </c>
      <c r="J9" s="55">
        <f>K9+L9+M9+N9</f>
        <v>152</v>
      </c>
      <c r="K9" s="28">
        <v>40</v>
      </c>
      <c r="L9" s="28">
        <v>58</v>
      </c>
      <c r="M9" s="28">
        <v>53</v>
      </c>
      <c r="N9" s="28">
        <v>1</v>
      </c>
      <c r="O9" s="28">
        <v>201.25</v>
      </c>
      <c r="P9" s="28">
        <v>46.8</v>
      </c>
      <c r="Q9" s="28">
        <v>31.65</v>
      </c>
      <c r="R9" s="28">
        <v>24.2</v>
      </c>
      <c r="S9" s="28">
        <v>20.399999999999999</v>
      </c>
      <c r="T9" s="28">
        <v>36.599999999999994</v>
      </c>
      <c r="U9" s="28">
        <v>34.799999999999997</v>
      </c>
      <c r="V9" s="28">
        <v>6.8</v>
      </c>
      <c r="W9" s="13">
        <f>X9+Y9+Z9+AA9+AB9+AC9+AD9</f>
        <v>159.02000000000001</v>
      </c>
      <c r="X9" s="13">
        <v>37.57</v>
      </c>
      <c r="Y9" s="51">
        <v>19.362500000000001</v>
      </c>
      <c r="Z9" s="13">
        <v>18.4375</v>
      </c>
      <c r="AA9" s="13">
        <v>16.2</v>
      </c>
      <c r="AB9" s="13">
        <v>34.799999999999997</v>
      </c>
      <c r="AC9" s="13">
        <v>31.8</v>
      </c>
      <c r="AD9" s="13">
        <v>0.85</v>
      </c>
      <c r="AE9" s="23">
        <f t="shared" ref="AE9:AE12" si="4">AF9+AG9+AH9+AI9+AJ9+AK9+AL9</f>
        <v>42.22999999999999</v>
      </c>
      <c r="AF9" s="44">
        <f t="shared" ref="AF9:AF12" si="5">P9-X9</f>
        <v>9.2299999999999969</v>
      </c>
      <c r="AG9" s="44">
        <f t="shared" si="3"/>
        <v>12.287499999999998</v>
      </c>
      <c r="AH9" s="44">
        <f t="shared" si="3"/>
        <v>5.7624999999999993</v>
      </c>
      <c r="AI9" s="44">
        <f t="shared" si="3"/>
        <v>4.1999999999999993</v>
      </c>
      <c r="AJ9" s="44">
        <f t="shared" si="3"/>
        <v>1.7999999999999972</v>
      </c>
      <c r="AK9" s="44">
        <f t="shared" si="3"/>
        <v>2.9999999999999964</v>
      </c>
      <c r="AL9" s="44">
        <f t="shared" si="3"/>
        <v>5.95</v>
      </c>
    </row>
    <row r="10" spans="1:38" s="25" customFormat="1" ht="24.95" hidden="1" customHeight="1">
      <c r="A10" s="11" t="s">
        <v>13</v>
      </c>
      <c r="B10" s="55">
        <f t="shared" ref="B10:B12" si="6">C10+D10+E10+F10+G10+H10+I10</f>
        <v>397</v>
      </c>
      <c r="C10" s="28">
        <v>104</v>
      </c>
      <c r="D10" s="28">
        <v>110</v>
      </c>
      <c r="E10" s="28">
        <v>51</v>
      </c>
      <c r="F10" s="28">
        <v>67</v>
      </c>
      <c r="G10" s="28">
        <v>27</v>
      </c>
      <c r="H10" s="28">
        <v>37</v>
      </c>
      <c r="I10" s="28">
        <v>1</v>
      </c>
      <c r="J10" s="55">
        <f t="shared" ref="J10:J12" si="7">K10+L10+M10+N10</f>
        <v>80</v>
      </c>
      <c r="K10" s="28">
        <v>18</v>
      </c>
      <c r="L10" s="28">
        <v>26</v>
      </c>
      <c r="M10" s="28">
        <v>35</v>
      </c>
      <c r="N10" s="28">
        <v>1</v>
      </c>
      <c r="O10" s="28">
        <v>102.575</v>
      </c>
      <c r="P10" s="28">
        <v>9.9</v>
      </c>
      <c r="Q10" s="28">
        <v>23.55</v>
      </c>
      <c r="R10" s="28">
        <v>9.9749999999999996</v>
      </c>
      <c r="S10" s="28">
        <v>8.6999999999999993</v>
      </c>
      <c r="T10" s="28">
        <v>15</v>
      </c>
      <c r="U10" s="28">
        <v>31.2</v>
      </c>
      <c r="V10" s="28">
        <v>4.25</v>
      </c>
      <c r="W10" s="13">
        <f t="shared" ref="W10:W12" si="8">X10+Y10+Z10+AA10+AB10+AC10+AD10</f>
        <v>83.736549999999994</v>
      </c>
      <c r="X10" s="13">
        <v>13.7875</v>
      </c>
      <c r="Y10" s="52">
        <v>11.60355</v>
      </c>
      <c r="Z10" s="13">
        <v>9.8375000000000004</v>
      </c>
      <c r="AA10" s="13">
        <v>10.050000000000001</v>
      </c>
      <c r="AB10" s="13">
        <v>15.95</v>
      </c>
      <c r="AC10" s="13">
        <v>21.658000000000001</v>
      </c>
      <c r="AD10" s="13">
        <v>0.85</v>
      </c>
      <c r="AE10" s="23">
        <f t="shared" si="4"/>
        <v>18.838449999999998</v>
      </c>
      <c r="AF10" s="44">
        <f t="shared" si="5"/>
        <v>-3.8874999999999993</v>
      </c>
      <c r="AG10" s="44">
        <f t="shared" si="3"/>
        <v>11.94645</v>
      </c>
      <c r="AH10" s="44">
        <f t="shared" si="3"/>
        <v>0.13749999999999929</v>
      </c>
      <c r="AI10" s="44">
        <f t="shared" si="3"/>
        <v>-1.3500000000000014</v>
      </c>
      <c r="AJ10" s="44">
        <f t="shared" si="3"/>
        <v>-0.94999999999999929</v>
      </c>
      <c r="AK10" s="44">
        <f t="shared" si="3"/>
        <v>9.541999999999998</v>
      </c>
      <c r="AL10" s="44">
        <f t="shared" si="3"/>
        <v>3.4</v>
      </c>
    </row>
    <row r="11" spans="1:38" s="25" customFormat="1" ht="24.95" customHeight="1">
      <c r="A11" s="11" t="s">
        <v>14</v>
      </c>
      <c r="B11" s="55">
        <f t="shared" si="6"/>
        <v>277</v>
      </c>
      <c r="C11" s="28">
        <v>85</v>
      </c>
      <c r="D11" s="28">
        <v>59</v>
      </c>
      <c r="E11" s="28">
        <v>28</v>
      </c>
      <c r="F11" s="28">
        <v>70</v>
      </c>
      <c r="G11" s="28">
        <v>11</v>
      </c>
      <c r="H11" s="28">
        <v>24</v>
      </c>
      <c r="I11" s="28">
        <v>0</v>
      </c>
      <c r="J11" s="55">
        <f t="shared" si="7"/>
        <v>42</v>
      </c>
      <c r="K11" s="28">
        <v>8</v>
      </c>
      <c r="L11" s="28">
        <v>10</v>
      </c>
      <c r="M11" s="28">
        <v>24</v>
      </c>
      <c r="N11" s="28">
        <v>0</v>
      </c>
      <c r="O11" s="28">
        <v>53.574999999999996</v>
      </c>
      <c r="P11" s="28">
        <v>11.25</v>
      </c>
      <c r="Q11" s="28">
        <v>7.1999999999999993</v>
      </c>
      <c r="R11" s="28">
        <v>7.9749999999999996</v>
      </c>
      <c r="S11" s="28">
        <v>5.55</v>
      </c>
      <c r="T11" s="28">
        <v>7.1999999999999993</v>
      </c>
      <c r="U11" s="28">
        <v>14.399999999999999</v>
      </c>
      <c r="V11" s="28">
        <v>0</v>
      </c>
      <c r="W11" s="13">
        <f t="shared" si="8"/>
        <v>53.146699999999996</v>
      </c>
      <c r="X11" s="13">
        <v>10.9092</v>
      </c>
      <c r="Y11" s="51">
        <v>5.7874999999999996</v>
      </c>
      <c r="Z11" s="13">
        <v>5.2</v>
      </c>
      <c r="AA11" s="13">
        <v>10.5</v>
      </c>
      <c r="AB11" s="13">
        <v>6.35</v>
      </c>
      <c r="AC11" s="13">
        <v>14.4</v>
      </c>
      <c r="AD11" s="13">
        <v>0</v>
      </c>
      <c r="AE11" s="23">
        <f t="shared" si="4"/>
        <v>0.42829999999999835</v>
      </c>
      <c r="AF11" s="44">
        <f t="shared" si="5"/>
        <v>0.34079999999999977</v>
      </c>
      <c r="AG11" s="44">
        <f t="shared" si="3"/>
        <v>1.4124999999999996</v>
      </c>
      <c r="AH11" s="44">
        <f t="shared" si="3"/>
        <v>2.7749999999999995</v>
      </c>
      <c r="AI11" s="44">
        <f t="shared" si="3"/>
        <v>-4.95</v>
      </c>
      <c r="AJ11" s="44">
        <f t="shared" si="3"/>
        <v>0.84999999999999964</v>
      </c>
      <c r="AK11" s="44">
        <f t="shared" si="3"/>
        <v>0</v>
      </c>
      <c r="AL11" s="44">
        <f t="shared" si="3"/>
        <v>0</v>
      </c>
    </row>
    <row r="12" spans="1:38" s="25" customFormat="1" ht="24.95" hidden="1" customHeight="1">
      <c r="A12" s="11" t="s">
        <v>15</v>
      </c>
      <c r="B12" s="55">
        <f t="shared" si="6"/>
        <v>855</v>
      </c>
      <c r="C12" s="28">
        <v>408</v>
      </c>
      <c r="D12" s="28">
        <v>172</v>
      </c>
      <c r="E12" s="28">
        <v>104</v>
      </c>
      <c r="F12" s="28">
        <v>117</v>
      </c>
      <c r="G12" s="28">
        <v>43</v>
      </c>
      <c r="H12" s="28">
        <v>11</v>
      </c>
      <c r="I12" s="28">
        <v>0</v>
      </c>
      <c r="J12" s="55">
        <f t="shared" si="7"/>
        <v>73</v>
      </c>
      <c r="K12" s="28">
        <v>21</v>
      </c>
      <c r="L12" s="28">
        <v>41</v>
      </c>
      <c r="M12" s="28">
        <v>11</v>
      </c>
      <c r="N12" s="28">
        <v>0</v>
      </c>
      <c r="O12" s="28">
        <v>100.02499999999999</v>
      </c>
      <c r="P12" s="28">
        <v>40.65</v>
      </c>
      <c r="Q12" s="28">
        <v>20.399999999999999</v>
      </c>
      <c r="R12" s="28">
        <v>16.125</v>
      </c>
      <c r="S12" s="28">
        <v>8.25</v>
      </c>
      <c r="T12" s="28">
        <v>9.1</v>
      </c>
      <c r="U12" s="28">
        <v>5.5</v>
      </c>
      <c r="V12" s="28">
        <v>0</v>
      </c>
      <c r="W12" s="13">
        <f t="shared" si="8"/>
        <v>136.76500000000001</v>
      </c>
      <c r="X12" s="13">
        <v>53.192500000000003</v>
      </c>
      <c r="Y12" s="51">
        <v>16.600000000000001</v>
      </c>
      <c r="Z12" s="54">
        <v>18.127500000000001</v>
      </c>
      <c r="AA12" s="13">
        <v>16.995000000000001</v>
      </c>
      <c r="AB12" s="13">
        <v>25.25</v>
      </c>
      <c r="AC12" s="13">
        <v>6.6</v>
      </c>
      <c r="AD12" s="13">
        <v>0</v>
      </c>
      <c r="AE12" s="23">
        <f t="shared" si="4"/>
        <v>-36.740000000000009</v>
      </c>
      <c r="AF12" s="44">
        <f t="shared" si="5"/>
        <v>-12.542500000000004</v>
      </c>
      <c r="AG12" s="44">
        <f t="shared" si="3"/>
        <v>3.7999999999999972</v>
      </c>
      <c r="AH12" s="44">
        <f t="shared" si="3"/>
        <v>-2.0025000000000013</v>
      </c>
      <c r="AI12" s="44">
        <f t="shared" si="3"/>
        <v>-8.745000000000001</v>
      </c>
      <c r="AJ12" s="44">
        <f t="shared" si="3"/>
        <v>-16.149999999999999</v>
      </c>
      <c r="AK12" s="44">
        <f t="shared" si="3"/>
        <v>-1.0999999999999996</v>
      </c>
      <c r="AL12" s="44">
        <f t="shared" si="3"/>
        <v>0</v>
      </c>
    </row>
    <row r="14" spans="1:38" ht="15">
      <c r="AE14" s="29"/>
      <c r="AF14" s="29"/>
    </row>
    <row r="22" spans="11:11">
      <c r="K22" s="53"/>
    </row>
  </sheetData>
  <mergeCells count="18">
    <mergeCell ref="J4:N4"/>
    <mergeCell ref="AE5:AE6"/>
    <mergeCell ref="A2:AL2"/>
    <mergeCell ref="S3:T3"/>
    <mergeCell ref="A4:A6"/>
    <mergeCell ref="B4:I4"/>
    <mergeCell ref="O4:V4"/>
    <mergeCell ref="W4:AD4"/>
    <mergeCell ref="AE4:AL4"/>
    <mergeCell ref="B5:B6"/>
    <mergeCell ref="C5:I5"/>
    <mergeCell ref="J5:J6"/>
    <mergeCell ref="K5:N5"/>
    <mergeCell ref="O5:O6"/>
    <mergeCell ref="P5:V5"/>
    <mergeCell ref="W5:W6"/>
    <mergeCell ref="X5:AD5"/>
    <mergeCell ref="AF5:AL5"/>
  </mergeCells>
  <phoneticPr fontId="2" type="noConversion"/>
  <printOptions horizontalCentered="1"/>
  <pageMargins left="0.35433070866141736" right="0.35433070866141736" top="0.86614173228346458" bottom="0.70866141732283472" header="0.51181102362204722" footer="0.51181102362204722"/>
  <pageSetup paperSize="9" scale="5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"/>
  <sheetViews>
    <sheetView zoomScaleNormal="100" workbookViewId="0">
      <pane xSplit="1" ySplit="7" topLeftCell="W8" activePane="bottomRight" state="frozen"/>
      <selection pane="topRight" activeCell="B1" sqref="B1"/>
      <selection pane="bottomLeft" activeCell="A9" sqref="A9"/>
      <selection pane="bottomRight" activeCell="AA14" sqref="AA14"/>
    </sheetView>
  </sheetViews>
  <sheetFormatPr defaultRowHeight="14.25"/>
  <cols>
    <col min="1" max="1" width="7.75" style="10" customWidth="1"/>
    <col min="2" max="3" width="5.625" style="2" hidden="1" customWidth="1"/>
    <col min="4" max="9" width="4.625" hidden="1" customWidth="1"/>
    <col min="10" max="10" width="4.875" hidden="1" customWidth="1"/>
    <col min="11" max="14" width="4.625" hidden="1" customWidth="1"/>
    <col min="15" max="15" width="7.625" style="2" hidden="1" customWidth="1"/>
    <col min="16" max="16" width="5.625" style="2" hidden="1" customWidth="1"/>
    <col min="17" max="22" width="7.625" hidden="1" customWidth="1"/>
    <col min="23" max="23" width="9.625" customWidth="1"/>
    <col min="24" max="24" width="7.125" customWidth="1"/>
    <col min="25" max="25" width="5.875" customWidth="1"/>
    <col min="26" max="30" width="6.625" customWidth="1"/>
    <col min="31" max="33" width="9.625" customWidth="1"/>
    <col min="34" max="38" width="6.625" customWidth="1"/>
  </cols>
  <sheetData>
    <row r="1" spans="1:38" ht="21.75" customHeight="1">
      <c r="A1" s="1" t="s">
        <v>32</v>
      </c>
      <c r="Q1" s="3"/>
    </row>
    <row r="2" spans="1:38" ht="24.75" customHeight="1">
      <c r="A2" s="74" t="s">
        <v>110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38" ht="21" customHeight="1">
      <c r="A3" s="4"/>
      <c r="B3" s="4"/>
      <c r="C3" s="3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9"/>
      <c r="Q3" s="4"/>
      <c r="R3" s="4"/>
      <c r="S3" s="4"/>
      <c r="T3" s="4"/>
      <c r="U3" s="4"/>
      <c r="V3" s="4"/>
      <c r="AL3" s="20" t="s">
        <v>43</v>
      </c>
    </row>
    <row r="4" spans="1:38" s="22" customFormat="1" ht="30" customHeight="1">
      <c r="A4" s="58" t="s">
        <v>44</v>
      </c>
      <c r="B4" s="59" t="s">
        <v>109</v>
      </c>
      <c r="C4" s="60"/>
      <c r="D4" s="60"/>
      <c r="E4" s="60"/>
      <c r="F4" s="60"/>
      <c r="G4" s="60"/>
      <c r="H4" s="60"/>
      <c r="I4" s="61"/>
      <c r="J4" s="59" t="s">
        <v>111</v>
      </c>
      <c r="K4" s="60"/>
      <c r="L4" s="60"/>
      <c r="M4" s="60"/>
      <c r="N4" s="61"/>
      <c r="O4" s="73" t="s">
        <v>112</v>
      </c>
      <c r="P4" s="73"/>
      <c r="Q4" s="73"/>
      <c r="R4" s="73"/>
      <c r="S4" s="73"/>
      <c r="T4" s="73"/>
      <c r="U4" s="73"/>
      <c r="V4" s="73"/>
      <c r="W4" s="58" t="s">
        <v>105</v>
      </c>
      <c r="X4" s="58"/>
      <c r="Y4" s="58"/>
      <c r="Z4" s="58"/>
      <c r="AA4" s="58"/>
      <c r="AB4" s="58"/>
      <c r="AC4" s="58"/>
      <c r="AD4" s="58"/>
      <c r="AE4" s="73" t="s">
        <v>113</v>
      </c>
      <c r="AF4" s="73"/>
      <c r="AG4" s="73"/>
      <c r="AH4" s="73"/>
      <c r="AI4" s="73"/>
      <c r="AJ4" s="73"/>
      <c r="AK4" s="73"/>
      <c r="AL4" s="73"/>
    </row>
    <row r="5" spans="1:38" s="22" customFormat="1" ht="24.95" customHeight="1">
      <c r="A5" s="58"/>
      <c r="B5" s="58" t="s">
        <v>45</v>
      </c>
      <c r="C5" s="59" t="s">
        <v>46</v>
      </c>
      <c r="D5" s="60"/>
      <c r="E5" s="60"/>
      <c r="F5" s="60"/>
      <c r="G5" s="60"/>
      <c r="H5" s="60"/>
      <c r="I5" s="61"/>
      <c r="J5" s="62" t="s">
        <v>16</v>
      </c>
      <c r="K5" s="76" t="s">
        <v>17</v>
      </c>
      <c r="L5" s="77"/>
      <c r="M5" s="77"/>
      <c r="N5" s="78"/>
      <c r="O5" s="68" t="s">
        <v>47</v>
      </c>
      <c r="P5" s="59" t="s">
        <v>46</v>
      </c>
      <c r="Q5" s="60"/>
      <c r="R5" s="60"/>
      <c r="S5" s="60"/>
      <c r="T5" s="60"/>
      <c r="U5" s="60"/>
      <c r="V5" s="61"/>
      <c r="W5" s="79" t="s">
        <v>38</v>
      </c>
      <c r="X5" s="76" t="s">
        <v>42</v>
      </c>
      <c r="Y5" s="77"/>
      <c r="Z5" s="77"/>
      <c r="AA5" s="77"/>
      <c r="AB5" s="77"/>
      <c r="AC5" s="77"/>
      <c r="AD5" s="78"/>
      <c r="AE5" s="73" t="s">
        <v>45</v>
      </c>
      <c r="AF5" s="37"/>
      <c r="AG5" s="58" t="s">
        <v>46</v>
      </c>
      <c r="AH5" s="58"/>
      <c r="AI5" s="58"/>
      <c r="AJ5" s="58"/>
      <c r="AK5" s="58"/>
      <c r="AL5" s="58"/>
    </row>
    <row r="6" spans="1:38" s="22" customFormat="1" ht="73.5" customHeight="1">
      <c r="A6" s="58"/>
      <c r="B6" s="58"/>
      <c r="C6" s="11" t="s">
        <v>141</v>
      </c>
      <c r="D6" s="11" t="s">
        <v>142</v>
      </c>
      <c r="E6" s="5" t="s">
        <v>50</v>
      </c>
      <c r="F6" s="11" t="s">
        <v>53</v>
      </c>
      <c r="G6" s="12" t="s">
        <v>18</v>
      </c>
      <c r="H6" s="12" t="s">
        <v>19</v>
      </c>
      <c r="I6" s="12" t="s">
        <v>20</v>
      </c>
      <c r="J6" s="75"/>
      <c r="K6" s="7" t="s">
        <v>3</v>
      </c>
      <c r="L6" s="6" t="s">
        <v>21</v>
      </c>
      <c r="M6" s="6" t="s">
        <v>22</v>
      </c>
      <c r="N6" s="6" t="s">
        <v>20</v>
      </c>
      <c r="O6" s="68"/>
      <c r="P6" s="41" t="s">
        <v>141</v>
      </c>
      <c r="Q6" s="33" t="s">
        <v>142</v>
      </c>
      <c r="R6" s="7" t="s">
        <v>51</v>
      </c>
      <c r="S6" s="7" t="s">
        <v>52</v>
      </c>
      <c r="T6" s="6" t="s">
        <v>18</v>
      </c>
      <c r="U6" s="6" t="s">
        <v>22</v>
      </c>
      <c r="V6" s="6" t="s">
        <v>23</v>
      </c>
      <c r="W6" s="79"/>
      <c r="X6" s="38" t="s">
        <v>141</v>
      </c>
      <c r="Y6" s="11" t="s">
        <v>143</v>
      </c>
      <c r="Z6" s="11" t="s">
        <v>40</v>
      </c>
      <c r="AA6" s="11" t="s">
        <v>41</v>
      </c>
      <c r="AB6" s="11" t="s">
        <v>89</v>
      </c>
      <c r="AC6" s="11" t="s">
        <v>87</v>
      </c>
      <c r="AD6" s="11" t="s">
        <v>117</v>
      </c>
      <c r="AE6" s="73"/>
      <c r="AF6" s="38" t="s">
        <v>141</v>
      </c>
      <c r="AG6" s="11" t="s">
        <v>142</v>
      </c>
      <c r="AH6" s="5" t="s">
        <v>51</v>
      </c>
      <c r="AI6" s="5" t="s">
        <v>52</v>
      </c>
      <c r="AJ6" s="11" t="s">
        <v>4</v>
      </c>
      <c r="AK6" s="11" t="s">
        <v>22</v>
      </c>
      <c r="AL6" s="11" t="s">
        <v>23</v>
      </c>
    </row>
    <row r="7" spans="1:38" s="17" customFormat="1" ht="52.5" customHeight="1">
      <c r="A7" s="16" t="s">
        <v>24</v>
      </c>
      <c r="B7" s="16" t="s">
        <v>145</v>
      </c>
      <c r="C7" s="16" t="s">
        <v>6</v>
      </c>
      <c r="D7" s="16" t="s">
        <v>7</v>
      </c>
      <c r="E7" s="16" t="s">
        <v>8</v>
      </c>
      <c r="F7" s="16" t="s">
        <v>9</v>
      </c>
      <c r="G7" s="26" t="s">
        <v>10</v>
      </c>
      <c r="H7" s="26" t="s">
        <v>91</v>
      </c>
      <c r="I7" s="26" t="s">
        <v>144</v>
      </c>
      <c r="J7" s="16" t="s">
        <v>147</v>
      </c>
      <c r="K7" s="27" t="s">
        <v>134</v>
      </c>
      <c r="L7" s="27" t="s">
        <v>135</v>
      </c>
      <c r="M7" s="27" t="s">
        <v>37</v>
      </c>
      <c r="N7" s="27" t="s">
        <v>146</v>
      </c>
      <c r="O7" s="16" t="s">
        <v>148</v>
      </c>
      <c r="P7" s="16" t="s">
        <v>149</v>
      </c>
      <c r="Q7" s="16" t="s">
        <v>168</v>
      </c>
      <c r="R7" s="16" t="s">
        <v>101</v>
      </c>
      <c r="S7" s="16" t="s">
        <v>150</v>
      </c>
      <c r="T7" s="16" t="s">
        <v>27</v>
      </c>
      <c r="U7" s="16" t="s">
        <v>106</v>
      </c>
      <c r="V7" s="16" t="s">
        <v>83</v>
      </c>
      <c r="W7" s="16" t="s">
        <v>155</v>
      </c>
      <c r="X7" s="16" t="s">
        <v>151</v>
      </c>
      <c r="Y7" s="16" t="s">
        <v>152</v>
      </c>
      <c r="Z7" s="16" t="s">
        <v>136</v>
      </c>
      <c r="AA7" s="16" t="s">
        <v>137</v>
      </c>
      <c r="AB7" s="16" t="s">
        <v>108</v>
      </c>
      <c r="AC7" s="42" t="s">
        <v>153</v>
      </c>
      <c r="AD7" s="42" t="s">
        <v>154</v>
      </c>
      <c r="AE7" s="16" t="s">
        <v>156</v>
      </c>
      <c r="AF7" s="16" t="s">
        <v>157</v>
      </c>
      <c r="AG7" s="16" t="s">
        <v>158</v>
      </c>
      <c r="AH7" s="16" t="s">
        <v>159</v>
      </c>
      <c r="AI7" s="16" t="s">
        <v>160</v>
      </c>
      <c r="AJ7" s="16" t="s">
        <v>161</v>
      </c>
      <c r="AK7" s="16" t="s">
        <v>162</v>
      </c>
      <c r="AL7" s="16" t="s">
        <v>163</v>
      </c>
    </row>
    <row r="8" spans="1:38" s="9" customFormat="1" ht="24.95" hidden="1" customHeight="1">
      <c r="A8" s="8" t="s">
        <v>28</v>
      </c>
      <c r="B8" s="19">
        <f>C8+D8+E8+F8+G8+H8+I8</f>
        <v>2202</v>
      </c>
      <c r="C8" s="19">
        <f t="shared" ref="C8:I8" si="0">C9+C10+C11+C12</f>
        <v>788</v>
      </c>
      <c r="D8" s="19">
        <f t="shared" si="0"/>
        <v>495</v>
      </c>
      <c r="E8" s="19">
        <f t="shared" si="0"/>
        <v>288</v>
      </c>
      <c r="F8" s="19">
        <f t="shared" si="0"/>
        <v>320</v>
      </c>
      <c r="G8" s="19">
        <f t="shared" si="0"/>
        <v>157</v>
      </c>
      <c r="H8" s="19">
        <f t="shared" si="0"/>
        <v>145</v>
      </c>
      <c r="I8" s="19">
        <f t="shared" si="0"/>
        <v>9</v>
      </c>
      <c r="J8" s="19">
        <f>K8+L8+M8+N8</f>
        <v>414</v>
      </c>
      <c r="K8" s="19">
        <f>K9+K10+K11+K12</f>
        <v>105</v>
      </c>
      <c r="L8" s="19">
        <f>L9+L10+L11+L12</f>
        <v>155</v>
      </c>
      <c r="M8" s="19">
        <f>M9+M10+M11+M12</f>
        <v>145</v>
      </c>
      <c r="N8" s="19">
        <f>N9+N10+N11+N12</f>
        <v>9</v>
      </c>
      <c r="O8" s="19">
        <f>P8+Q8+R8+S8+T8+U8+V8</f>
        <v>485.12499999999994</v>
      </c>
      <c r="P8" s="21">
        <f>C8*0.3*0.5</f>
        <v>118.19999999999999</v>
      </c>
      <c r="Q8" s="21">
        <f>D8*0.3*0.5</f>
        <v>74.25</v>
      </c>
      <c r="R8" s="19">
        <f>E8*0.3*0.5+K8*0.25*0.5</f>
        <v>56.324999999999996</v>
      </c>
      <c r="S8" s="19">
        <f>F8*0.3*0.5</f>
        <v>48</v>
      </c>
      <c r="T8" s="19">
        <f>G8*0.7*0.5+L8*0.5*0.5</f>
        <v>93.699999999999989</v>
      </c>
      <c r="U8" s="19">
        <f>H8*0.7*0.5+M8*0.5*0.5</f>
        <v>87</v>
      </c>
      <c r="V8" s="19">
        <f>I8*0.7*0.5+N8*1*0.5</f>
        <v>7.65</v>
      </c>
      <c r="W8" s="23">
        <v>24.756749999999982</v>
      </c>
      <c r="X8" s="23">
        <v>-6.8592000000000155</v>
      </c>
      <c r="Y8" s="23">
        <v>29.446450000000006</v>
      </c>
      <c r="Z8" s="23">
        <v>6.6724999999999923</v>
      </c>
      <c r="AA8" s="23">
        <v>-10.845000000000006</v>
      </c>
      <c r="AB8" s="23">
        <v>-14.450000000000003</v>
      </c>
      <c r="AC8" s="23">
        <v>11.442000000000007</v>
      </c>
      <c r="AD8" s="23">
        <v>9.3500000000000014</v>
      </c>
      <c r="AE8" s="23">
        <f>AF8+AG8+AH8+AI8+AJ8+AK8+AL8</f>
        <v>460.36824999999999</v>
      </c>
      <c r="AF8" s="23">
        <f>P8-X8</f>
        <v>125.0592</v>
      </c>
      <c r="AG8" s="23">
        <f t="shared" ref="AG8:AL12" si="1">Q8-Y8</f>
        <v>44.803549999999994</v>
      </c>
      <c r="AH8" s="23">
        <f t="shared" si="1"/>
        <v>49.652500000000003</v>
      </c>
      <c r="AI8" s="23">
        <f t="shared" si="1"/>
        <v>58.845000000000006</v>
      </c>
      <c r="AJ8" s="23">
        <f t="shared" si="1"/>
        <v>108.14999999999999</v>
      </c>
      <c r="AK8" s="23">
        <f t="shared" si="1"/>
        <v>75.557999999999993</v>
      </c>
      <c r="AL8" s="23">
        <f t="shared" si="1"/>
        <v>-1.7000000000000011</v>
      </c>
    </row>
    <row r="9" spans="1:38" s="24" customFormat="1" ht="24.95" hidden="1" customHeight="1">
      <c r="A9" s="12" t="s">
        <v>29</v>
      </c>
      <c r="B9" s="21">
        <f>C9+D9+E9+F9+G9+H9+I9</f>
        <v>905</v>
      </c>
      <c r="C9" s="45">
        <v>318</v>
      </c>
      <c r="D9" s="46">
        <v>212</v>
      </c>
      <c r="E9" s="46">
        <v>100</v>
      </c>
      <c r="F9" s="46">
        <v>140</v>
      </c>
      <c r="G9" s="46">
        <v>70</v>
      </c>
      <c r="H9" s="46">
        <v>60</v>
      </c>
      <c r="I9" s="46">
        <v>5</v>
      </c>
      <c r="J9" s="47">
        <f>K9+L9+M9+N9</f>
        <v>185</v>
      </c>
      <c r="K9" s="46">
        <v>50</v>
      </c>
      <c r="L9" s="46">
        <v>70</v>
      </c>
      <c r="M9" s="46">
        <v>60</v>
      </c>
      <c r="N9" s="46">
        <v>5</v>
      </c>
      <c r="O9" s="19">
        <f t="shared" ref="O9:O12" si="2">P9+Q9+R9+S9+T9+U9+V9</f>
        <v>204</v>
      </c>
      <c r="P9" s="13">
        <f>C9*0.3*0.5</f>
        <v>47.699999999999996</v>
      </c>
      <c r="Q9" s="13">
        <f>D9*0.3*0.5</f>
        <v>31.799999999999997</v>
      </c>
      <c r="R9" s="43">
        <f t="shared" ref="R9:R12" si="3">E9*0.3*0.5+K9*0.25*0.5</f>
        <v>21.25</v>
      </c>
      <c r="S9" s="43">
        <f t="shared" ref="S9:S12" si="4">F9*0.3*0.5</f>
        <v>21</v>
      </c>
      <c r="T9" s="43">
        <f t="shared" ref="T9:T12" si="5">G9*0.7*0.5+L9*0.5*0.5</f>
        <v>42</v>
      </c>
      <c r="U9" s="43">
        <f t="shared" ref="U9:U12" si="6">H9*0.7*0.5+M9*0.5*0.5</f>
        <v>36</v>
      </c>
      <c r="V9" s="43">
        <f t="shared" ref="V9:V12" si="7">I9*0.7*0.5+N9*1*0.5</f>
        <v>4.25</v>
      </c>
      <c r="W9" s="23">
        <v>42.22999999999999</v>
      </c>
      <c r="X9" s="44">
        <v>9.2299999999999969</v>
      </c>
      <c r="Y9" s="44">
        <v>12.287499999999998</v>
      </c>
      <c r="Z9" s="44">
        <v>5.7624999999999993</v>
      </c>
      <c r="AA9" s="44">
        <v>4.1999999999999993</v>
      </c>
      <c r="AB9" s="44">
        <v>1.7999999999999972</v>
      </c>
      <c r="AC9" s="44">
        <v>2.9999999999999964</v>
      </c>
      <c r="AD9" s="44">
        <v>5.95</v>
      </c>
      <c r="AE9" s="23">
        <f t="shared" ref="AE9:AE12" si="8">AF9+AG9+AH9+AI9+AJ9+AK9+AL9</f>
        <v>161.77000000000001</v>
      </c>
      <c r="AF9" s="44">
        <f t="shared" ref="AF9:AF12" si="9">P9-X9</f>
        <v>38.47</v>
      </c>
      <c r="AG9" s="44">
        <f t="shared" si="1"/>
        <v>19.512499999999999</v>
      </c>
      <c r="AH9" s="44">
        <f t="shared" si="1"/>
        <v>15.487500000000001</v>
      </c>
      <c r="AI9" s="44">
        <f t="shared" si="1"/>
        <v>16.8</v>
      </c>
      <c r="AJ9" s="44">
        <f t="shared" si="1"/>
        <v>40.200000000000003</v>
      </c>
      <c r="AK9" s="44">
        <f t="shared" si="1"/>
        <v>33</v>
      </c>
      <c r="AL9" s="44">
        <f t="shared" si="1"/>
        <v>-1.7000000000000002</v>
      </c>
    </row>
    <row r="10" spans="1:38" s="25" customFormat="1" ht="24.95" hidden="1" customHeight="1">
      <c r="A10" s="11" t="s">
        <v>13</v>
      </c>
      <c r="B10" s="21">
        <f t="shared" ref="B10:B12" si="10">C10+D10+E10+F10+G10+H10+I10</f>
        <v>414</v>
      </c>
      <c r="C10" s="45">
        <v>119</v>
      </c>
      <c r="D10" s="48">
        <v>83</v>
      </c>
      <c r="E10" s="49">
        <v>65</v>
      </c>
      <c r="F10" s="49">
        <v>62</v>
      </c>
      <c r="G10" s="49">
        <v>37</v>
      </c>
      <c r="H10" s="49">
        <v>46</v>
      </c>
      <c r="I10" s="49">
        <v>2</v>
      </c>
      <c r="J10" s="47">
        <f t="shared" ref="J10:J12" si="11">K10+L10+M10+N10</f>
        <v>109</v>
      </c>
      <c r="K10" s="49">
        <v>23</v>
      </c>
      <c r="L10" s="49">
        <v>37</v>
      </c>
      <c r="M10" s="49">
        <v>47</v>
      </c>
      <c r="N10" s="49">
        <v>2</v>
      </c>
      <c r="O10" s="19">
        <f t="shared" si="2"/>
        <v>103.97499999999999</v>
      </c>
      <c r="P10" s="13">
        <f t="shared" ref="P10:P12" si="12">C10*0.3*0.5</f>
        <v>17.849999999999998</v>
      </c>
      <c r="Q10" s="13">
        <f t="shared" ref="Q10:Q12" si="13">D10*0.3*0.5</f>
        <v>12.45</v>
      </c>
      <c r="R10" s="43">
        <f t="shared" si="3"/>
        <v>12.625</v>
      </c>
      <c r="S10" s="43">
        <f>F10*0.3*0.5</f>
        <v>9.2999999999999989</v>
      </c>
      <c r="T10" s="43">
        <f t="shared" si="5"/>
        <v>22.2</v>
      </c>
      <c r="U10" s="43">
        <f t="shared" si="6"/>
        <v>27.849999999999998</v>
      </c>
      <c r="V10" s="43">
        <f t="shared" si="7"/>
        <v>1.7</v>
      </c>
      <c r="W10" s="23">
        <v>18.838449999999998</v>
      </c>
      <c r="X10" s="44">
        <v>-3.8874999999999993</v>
      </c>
      <c r="Y10" s="44">
        <v>11.94645</v>
      </c>
      <c r="Z10" s="44">
        <v>0.13749999999999929</v>
      </c>
      <c r="AA10" s="44">
        <v>-1.3500000000000014</v>
      </c>
      <c r="AB10" s="44">
        <v>-0.94999999999999929</v>
      </c>
      <c r="AC10" s="44">
        <v>9.541999999999998</v>
      </c>
      <c r="AD10" s="44">
        <v>3.4</v>
      </c>
      <c r="AE10" s="23">
        <f t="shared" si="8"/>
        <v>85.136549999999986</v>
      </c>
      <c r="AF10" s="44">
        <f t="shared" si="9"/>
        <v>21.737499999999997</v>
      </c>
      <c r="AG10" s="44">
        <f t="shared" si="1"/>
        <v>0.50354999999999883</v>
      </c>
      <c r="AH10" s="44">
        <f t="shared" si="1"/>
        <v>12.487500000000001</v>
      </c>
      <c r="AI10" s="44">
        <f t="shared" si="1"/>
        <v>10.65</v>
      </c>
      <c r="AJ10" s="44">
        <f t="shared" si="1"/>
        <v>23.15</v>
      </c>
      <c r="AK10" s="44">
        <f t="shared" si="1"/>
        <v>18.308</v>
      </c>
      <c r="AL10" s="44">
        <f t="shared" si="1"/>
        <v>-1.7</v>
      </c>
    </row>
    <row r="11" spans="1:38" s="25" customFormat="1" ht="24.95" customHeight="1">
      <c r="A11" s="11" t="s">
        <v>30</v>
      </c>
      <c r="B11" s="21">
        <f t="shared" si="10"/>
        <v>236</v>
      </c>
      <c r="C11" s="45">
        <v>65</v>
      </c>
      <c r="D11" s="46">
        <v>55</v>
      </c>
      <c r="E11" s="46">
        <v>20</v>
      </c>
      <c r="F11" s="46">
        <v>56</v>
      </c>
      <c r="G11" s="46">
        <v>13</v>
      </c>
      <c r="H11" s="46">
        <v>27</v>
      </c>
      <c r="I11" s="46">
        <v>0</v>
      </c>
      <c r="J11" s="47">
        <f t="shared" si="11"/>
        <v>50</v>
      </c>
      <c r="K11" s="46">
        <v>10</v>
      </c>
      <c r="L11" s="46">
        <v>13</v>
      </c>
      <c r="M11" s="46">
        <v>27</v>
      </c>
      <c r="N11" s="46">
        <v>0</v>
      </c>
      <c r="O11" s="19">
        <f t="shared" si="2"/>
        <v>54.649999999999991</v>
      </c>
      <c r="P11" s="13">
        <f t="shared" si="12"/>
        <v>9.75</v>
      </c>
      <c r="Q11" s="13">
        <f t="shared" si="13"/>
        <v>8.25</v>
      </c>
      <c r="R11" s="43">
        <f t="shared" si="3"/>
        <v>4.25</v>
      </c>
      <c r="S11" s="43">
        <f t="shared" si="4"/>
        <v>8.4</v>
      </c>
      <c r="T11" s="43">
        <f t="shared" si="5"/>
        <v>7.8</v>
      </c>
      <c r="U11" s="43">
        <f t="shared" si="6"/>
        <v>16.2</v>
      </c>
      <c r="V11" s="43">
        <f t="shared" si="7"/>
        <v>0</v>
      </c>
      <c r="W11" s="23">
        <v>0.42829999999999835</v>
      </c>
      <c r="X11" s="44">
        <v>0.34079999999999977</v>
      </c>
      <c r="Y11" s="44">
        <v>1.4124999999999996</v>
      </c>
      <c r="Z11" s="44">
        <v>2.7749999999999995</v>
      </c>
      <c r="AA11" s="44">
        <v>-4.95</v>
      </c>
      <c r="AB11" s="44">
        <v>0.84999999999999964</v>
      </c>
      <c r="AC11" s="44">
        <v>0</v>
      </c>
      <c r="AD11" s="44">
        <v>0</v>
      </c>
      <c r="AE11" s="23">
        <f t="shared" si="8"/>
        <v>54.221699999999998</v>
      </c>
      <c r="AF11" s="44">
        <f t="shared" si="9"/>
        <v>9.4092000000000002</v>
      </c>
      <c r="AG11" s="44">
        <f t="shared" si="1"/>
        <v>6.8375000000000004</v>
      </c>
      <c r="AH11" s="44">
        <f t="shared" si="1"/>
        <v>1.4750000000000005</v>
      </c>
      <c r="AI11" s="44">
        <f t="shared" si="1"/>
        <v>13.350000000000001</v>
      </c>
      <c r="AJ11" s="44">
        <f t="shared" si="1"/>
        <v>6.95</v>
      </c>
      <c r="AK11" s="44">
        <f t="shared" si="1"/>
        <v>16.2</v>
      </c>
      <c r="AL11" s="44">
        <f t="shared" si="1"/>
        <v>0</v>
      </c>
    </row>
    <row r="12" spans="1:38" s="25" customFormat="1" ht="24.95" hidden="1" customHeight="1">
      <c r="A12" s="11" t="s">
        <v>31</v>
      </c>
      <c r="B12" s="21">
        <f t="shared" si="10"/>
        <v>647</v>
      </c>
      <c r="C12" s="45">
        <v>286</v>
      </c>
      <c r="D12" s="49">
        <v>145</v>
      </c>
      <c r="E12" s="49">
        <v>103</v>
      </c>
      <c r="F12" s="49">
        <v>62</v>
      </c>
      <c r="G12" s="49">
        <v>37</v>
      </c>
      <c r="H12" s="49">
        <v>12</v>
      </c>
      <c r="I12" s="49">
        <v>2</v>
      </c>
      <c r="J12" s="47">
        <f t="shared" si="11"/>
        <v>70</v>
      </c>
      <c r="K12" s="49">
        <v>22</v>
      </c>
      <c r="L12" s="49">
        <v>35</v>
      </c>
      <c r="M12" s="49">
        <v>11</v>
      </c>
      <c r="N12" s="49">
        <v>2</v>
      </c>
      <c r="O12" s="19">
        <f t="shared" si="2"/>
        <v>122.50000000000001</v>
      </c>
      <c r="P12" s="13">
        <f t="shared" si="12"/>
        <v>42.9</v>
      </c>
      <c r="Q12" s="13">
        <f t="shared" si="13"/>
        <v>21.75</v>
      </c>
      <c r="R12" s="43">
        <f t="shared" si="3"/>
        <v>18.2</v>
      </c>
      <c r="S12" s="43">
        <f t="shared" si="4"/>
        <v>9.2999999999999989</v>
      </c>
      <c r="T12" s="43">
        <f t="shared" si="5"/>
        <v>21.7</v>
      </c>
      <c r="U12" s="43">
        <f t="shared" si="6"/>
        <v>6.9499999999999993</v>
      </c>
      <c r="V12" s="43">
        <f t="shared" si="7"/>
        <v>1.7</v>
      </c>
      <c r="W12" s="23">
        <v>-36.740000000000009</v>
      </c>
      <c r="X12" s="44">
        <v>-12.542500000000004</v>
      </c>
      <c r="Y12" s="44">
        <v>3.7999999999999972</v>
      </c>
      <c r="Z12" s="44">
        <v>-2.0025000000000013</v>
      </c>
      <c r="AA12" s="44">
        <v>-8.745000000000001</v>
      </c>
      <c r="AB12" s="44">
        <v>-16.149999999999999</v>
      </c>
      <c r="AC12" s="44">
        <v>-1.0999999999999996</v>
      </c>
      <c r="AD12" s="44">
        <v>0</v>
      </c>
      <c r="AE12" s="23">
        <f t="shared" si="8"/>
        <v>159.24</v>
      </c>
      <c r="AF12" s="44">
        <f t="shared" si="9"/>
        <v>55.442500000000003</v>
      </c>
      <c r="AG12" s="44">
        <f t="shared" si="1"/>
        <v>17.950000000000003</v>
      </c>
      <c r="AH12" s="44">
        <f t="shared" si="1"/>
        <v>20.202500000000001</v>
      </c>
      <c r="AI12" s="44">
        <f t="shared" si="1"/>
        <v>18.045000000000002</v>
      </c>
      <c r="AJ12" s="44">
        <f t="shared" si="1"/>
        <v>37.849999999999994</v>
      </c>
      <c r="AK12" s="44">
        <f t="shared" si="1"/>
        <v>8.0499999999999989</v>
      </c>
      <c r="AL12" s="44">
        <f t="shared" si="1"/>
        <v>1.7</v>
      </c>
    </row>
  </sheetData>
  <mergeCells count="17">
    <mergeCell ref="AE4:AL4"/>
    <mergeCell ref="AE5:AE6"/>
    <mergeCell ref="AG5:AL5"/>
    <mergeCell ref="A2:AL2"/>
    <mergeCell ref="A4:A6"/>
    <mergeCell ref="B4:I4"/>
    <mergeCell ref="J4:N4"/>
    <mergeCell ref="O4:V4"/>
    <mergeCell ref="B5:B6"/>
    <mergeCell ref="J5:J6"/>
    <mergeCell ref="K5:N5"/>
    <mergeCell ref="O5:O6"/>
    <mergeCell ref="W4:AD4"/>
    <mergeCell ref="W5:W6"/>
    <mergeCell ref="C5:I5"/>
    <mergeCell ref="P5:V5"/>
    <mergeCell ref="X5:AD5"/>
  </mergeCells>
  <phoneticPr fontId="2" type="noConversion"/>
  <printOptions horizontalCentered="1"/>
  <pageMargins left="0.35433070866141736" right="0.35433070866141736" top="0.86614173228346458" bottom="0.70866141732283472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A11" sqref="A11:XFD11"/>
    </sheetView>
  </sheetViews>
  <sheetFormatPr defaultRowHeight="14.25"/>
  <cols>
    <col min="2" max="2" width="15.375" customWidth="1"/>
    <col min="3" max="3" width="12.125" customWidth="1"/>
    <col min="4" max="4" width="12" customWidth="1"/>
    <col min="5" max="5" width="9.875" customWidth="1"/>
    <col min="6" max="6" width="13.875" customWidth="1"/>
    <col min="7" max="7" width="15.25" customWidth="1"/>
  </cols>
  <sheetData>
    <row r="1" spans="1:7">
      <c r="A1" s="1" t="s">
        <v>54</v>
      </c>
      <c r="D1" s="3"/>
      <c r="E1" s="3"/>
    </row>
    <row r="2" spans="1:7" ht="32.25" customHeight="1">
      <c r="A2" s="80" t="s">
        <v>133</v>
      </c>
      <c r="B2" s="80"/>
      <c r="C2" s="80"/>
      <c r="D2" s="80"/>
      <c r="E2" s="80"/>
      <c r="F2" s="80"/>
      <c r="G2" s="80"/>
    </row>
    <row r="3" spans="1:7" ht="26.25" customHeight="1">
      <c r="A3" s="39"/>
      <c r="B3" s="39"/>
      <c r="C3" s="39"/>
      <c r="D3" s="39"/>
      <c r="E3" s="39"/>
      <c r="F3" s="30" t="s">
        <v>55</v>
      </c>
      <c r="G3" s="39"/>
    </row>
    <row r="4" spans="1:7" ht="30" customHeight="1">
      <c r="A4" s="81" t="s">
        <v>44</v>
      </c>
      <c r="B4" s="58" t="s">
        <v>109</v>
      </c>
      <c r="C4" s="73" t="s">
        <v>114</v>
      </c>
      <c r="D4" s="73"/>
      <c r="E4" s="73"/>
      <c r="F4" s="62" t="s">
        <v>115</v>
      </c>
      <c r="G4" s="62" t="s">
        <v>57</v>
      </c>
    </row>
    <row r="5" spans="1:7" ht="42">
      <c r="A5" s="82"/>
      <c r="B5" s="58"/>
      <c r="C5" s="11" t="s">
        <v>65</v>
      </c>
      <c r="D5" s="36" t="s">
        <v>116</v>
      </c>
      <c r="E5" s="11" t="s">
        <v>66</v>
      </c>
      <c r="F5" s="82"/>
      <c r="G5" s="83"/>
    </row>
    <row r="6" spans="1:7" ht="36" customHeight="1">
      <c r="A6" s="36" t="s">
        <v>5</v>
      </c>
      <c r="B6" s="36" t="s">
        <v>60</v>
      </c>
      <c r="C6" s="37" t="s">
        <v>6</v>
      </c>
      <c r="D6" s="36" t="s">
        <v>7</v>
      </c>
      <c r="E6" s="36" t="s">
        <v>71</v>
      </c>
      <c r="F6" s="36" t="s">
        <v>72</v>
      </c>
      <c r="G6" s="36" t="s">
        <v>73</v>
      </c>
    </row>
    <row r="7" spans="1:7" ht="24.75" hidden="1" customHeight="1">
      <c r="A7" s="35" t="s">
        <v>11</v>
      </c>
      <c r="B7" s="19">
        <f>B8+B9+B10+B11</f>
        <v>788</v>
      </c>
      <c r="C7" s="23">
        <f>C8+C9+C10+C11</f>
        <v>115.45920000000001</v>
      </c>
      <c r="D7" s="23">
        <v>108.6</v>
      </c>
      <c r="E7" s="31">
        <f>D7-C7</f>
        <v>-6.8592000000000155</v>
      </c>
      <c r="F7" s="31">
        <f>B7*0.3*0.5</f>
        <v>118.19999999999999</v>
      </c>
      <c r="G7" s="31">
        <f>F7-E7</f>
        <v>125.0592</v>
      </c>
    </row>
    <row r="8" spans="1:7" ht="24" hidden="1" customHeight="1">
      <c r="A8" s="12" t="s">
        <v>12</v>
      </c>
      <c r="B8" s="45">
        <v>318</v>
      </c>
      <c r="C8" s="13">
        <v>37.57</v>
      </c>
      <c r="D8" s="28">
        <v>46.8</v>
      </c>
      <c r="E8" s="50">
        <f t="shared" ref="E8:E11" si="0">D8-C8</f>
        <v>9.2299999999999969</v>
      </c>
      <c r="F8" s="50">
        <f t="shared" ref="F8:F11" si="1">B8*0.3*0.5</f>
        <v>47.699999999999996</v>
      </c>
      <c r="G8" s="50">
        <f t="shared" ref="G8:G11" si="2">F8-E8</f>
        <v>38.47</v>
      </c>
    </row>
    <row r="9" spans="1:7" ht="21" hidden="1" customHeight="1">
      <c r="A9" s="11" t="s">
        <v>13</v>
      </c>
      <c r="B9" s="45">
        <v>119</v>
      </c>
      <c r="C9" s="13">
        <v>13.7875</v>
      </c>
      <c r="D9" s="28">
        <v>9.9</v>
      </c>
      <c r="E9" s="50">
        <f t="shared" si="0"/>
        <v>-3.8874999999999993</v>
      </c>
      <c r="F9" s="50">
        <f t="shared" si="1"/>
        <v>17.849999999999998</v>
      </c>
      <c r="G9" s="50">
        <f t="shared" si="2"/>
        <v>21.737499999999997</v>
      </c>
    </row>
    <row r="10" spans="1:7" ht="24" customHeight="1">
      <c r="A10" s="11" t="s">
        <v>14</v>
      </c>
      <c r="B10" s="45">
        <v>65</v>
      </c>
      <c r="C10" s="13">
        <v>10.9092</v>
      </c>
      <c r="D10" s="28">
        <v>11.25</v>
      </c>
      <c r="E10" s="50">
        <f t="shared" si="0"/>
        <v>0.34079999999999977</v>
      </c>
      <c r="F10" s="50">
        <f t="shared" si="1"/>
        <v>9.75</v>
      </c>
      <c r="G10" s="50">
        <f t="shared" si="2"/>
        <v>9.4092000000000002</v>
      </c>
    </row>
    <row r="11" spans="1:7" ht="22.5" hidden="1" customHeight="1">
      <c r="A11" s="11" t="s">
        <v>15</v>
      </c>
      <c r="B11" s="45">
        <v>286</v>
      </c>
      <c r="C11" s="13">
        <v>53.192500000000003</v>
      </c>
      <c r="D11" s="28">
        <v>40.65</v>
      </c>
      <c r="E11" s="50">
        <f t="shared" si="0"/>
        <v>-12.542500000000004</v>
      </c>
      <c r="F11" s="50">
        <f t="shared" si="1"/>
        <v>42.9</v>
      </c>
      <c r="G11" s="50">
        <f t="shared" si="2"/>
        <v>55.442500000000003</v>
      </c>
    </row>
  </sheetData>
  <mergeCells count="6">
    <mergeCell ref="A2:G2"/>
    <mergeCell ref="A4:A5"/>
    <mergeCell ref="B4:B5"/>
    <mergeCell ref="C4:E4"/>
    <mergeCell ref="F4:F5"/>
    <mergeCell ref="G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3" fitToHeight="1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B15" sqref="B15"/>
    </sheetView>
  </sheetViews>
  <sheetFormatPr defaultRowHeight="14.25"/>
  <cols>
    <col min="1" max="1" width="15.375" customWidth="1"/>
    <col min="2" max="2" width="13.25" customWidth="1"/>
    <col min="3" max="3" width="12.25" customWidth="1"/>
    <col min="4" max="4" width="14.625" customWidth="1"/>
    <col min="5" max="5" width="12.375" customWidth="1"/>
    <col min="6" max="6" width="15.375" customWidth="1"/>
    <col min="7" max="7" width="18.875" customWidth="1"/>
  </cols>
  <sheetData>
    <row r="1" spans="1:7" ht="24" customHeight="1">
      <c r="A1" s="1" t="s">
        <v>140</v>
      </c>
      <c r="D1" s="3"/>
      <c r="E1" s="3"/>
    </row>
    <row r="2" spans="1:7" ht="70.5" customHeight="1">
      <c r="A2" s="80" t="s">
        <v>139</v>
      </c>
      <c r="B2" s="80"/>
      <c r="C2" s="80"/>
      <c r="D2" s="80"/>
      <c r="E2" s="80"/>
      <c r="F2" s="80"/>
      <c r="G2" s="80"/>
    </row>
    <row r="3" spans="1:7" ht="18.75">
      <c r="A3" s="4"/>
      <c r="B3" s="4"/>
      <c r="C3" s="4"/>
      <c r="D3" s="4"/>
      <c r="E3" s="4"/>
      <c r="F3" s="30" t="s">
        <v>55</v>
      </c>
      <c r="G3" s="4"/>
    </row>
    <row r="4" spans="1:7" ht="26.25" customHeight="1">
      <c r="A4" s="81" t="s">
        <v>56</v>
      </c>
      <c r="B4" s="58" t="s">
        <v>109</v>
      </c>
      <c r="C4" s="73" t="s">
        <v>114</v>
      </c>
      <c r="D4" s="73"/>
      <c r="E4" s="73"/>
      <c r="F4" s="62" t="s">
        <v>115</v>
      </c>
      <c r="G4" s="62" t="s">
        <v>57</v>
      </c>
    </row>
    <row r="5" spans="1:7" ht="28.5">
      <c r="A5" s="82"/>
      <c r="B5" s="58"/>
      <c r="C5" s="11" t="s">
        <v>65</v>
      </c>
      <c r="D5" s="14" t="s">
        <v>116</v>
      </c>
      <c r="E5" s="11" t="s">
        <v>66</v>
      </c>
      <c r="F5" s="82"/>
      <c r="G5" s="83"/>
    </row>
    <row r="6" spans="1:7" ht="23.25" customHeight="1">
      <c r="A6" s="14" t="s">
        <v>67</v>
      </c>
      <c r="B6" s="14" t="s">
        <v>68</v>
      </c>
      <c r="C6" s="15" t="s">
        <v>69</v>
      </c>
      <c r="D6" s="14" t="s">
        <v>70</v>
      </c>
      <c r="E6" s="14" t="s">
        <v>71</v>
      </c>
      <c r="F6" s="14" t="s">
        <v>72</v>
      </c>
      <c r="G6" s="14" t="s">
        <v>73</v>
      </c>
    </row>
    <row r="7" spans="1:7" ht="22.5" hidden="1" customHeight="1">
      <c r="A7" s="18" t="s">
        <v>74</v>
      </c>
      <c r="B7" s="19">
        <f t="shared" ref="B7:C7" si="0">B8+B9+B10+B11</f>
        <v>495</v>
      </c>
      <c r="C7" s="23">
        <f t="shared" si="0"/>
        <v>53.353550000000006</v>
      </c>
      <c r="D7" s="23">
        <v>82.800000000000011</v>
      </c>
      <c r="E7" s="31">
        <f>D7-C7</f>
        <v>29.446450000000006</v>
      </c>
      <c r="F7" s="31">
        <f>B7*0.3*0.5</f>
        <v>74.25</v>
      </c>
      <c r="G7" s="31">
        <f>F7-E7</f>
        <v>44.803549999999994</v>
      </c>
    </row>
    <row r="8" spans="1:7" ht="21.75" hidden="1" customHeight="1">
      <c r="A8" s="12" t="s">
        <v>75</v>
      </c>
      <c r="B8" s="46">
        <v>212</v>
      </c>
      <c r="C8" s="51">
        <v>19.362500000000001</v>
      </c>
      <c r="D8" s="28">
        <v>31.65</v>
      </c>
      <c r="E8" s="50">
        <f t="shared" ref="E8:E11" si="1">D8-C8</f>
        <v>12.287499999999998</v>
      </c>
      <c r="F8" s="50">
        <f t="shared" ref="F8:F11" si="2">B8*0.3*0.5</f>
        <v>31.799999999999997</v>
      </c>
      <c r="G8" s="50">
        <f t="shared" ref="G8:G11" si="3">F8-E8</f>
        <v>19.512499999999999</v>
      </c>
    </row>
    <row r="9" spans="1:7" ht="20.25" hidden="1" customHeight="1">
      <c r="A9" s="11" t="s">
        <v>13</v>
      </c>
      <c r="B9" s="48">
        <v>83</v>
      </c>
      <c r="C9" s="52">
        <v>11.60355</v>
      </c>
      <c r="D9" s="28">
        <v>23.55</v>
      </c>
      <c r="E9" s="50">
        <f t="shared" si="1"/>
        <v>11.94645</v>
      </c>
      <c r="F9" s="50">
        <f t="shared" si="2"/>
        <v>12.45</v>
      </c>
      <c r="G9" s="50">
        <f t="shared" si="3"/>
        <v>0.50354999999999883</v>
      </c>
    </row>
    <row r="10" spans="1:7" ht="20.25" customHeight="1">
      <c r="A10" s="11" t="s">
        <v>76</v>
      </c>
      <c r="B10" s="46">
        <v>55</v>
      </c>
      <c r="C10" s="51">
        <v>5.7874999999999996</v>
      </c>
      <c r="D10" s="28">
        <v>7.1999999999999993</v>
      </c>
      <c r="E10" s="50">
        <f t="shared" si="1"/>
        <v>1.4124999999999996</v>
      </c>
      <c r="F10" s="50">
        <f t="shared" si="2"/>
        <v>8.25</v>
      </c>
      <c r="G10" s="50">
        <f t="shared" si="3"/>
        <v>6.8375000000000004</v>
      </c>
    </row>
    <row r="11" spans="1:7" ht="21.75" hidden="1" customHeight="1">
      <c r="A11" s="11" t="s">
        <v>77</v>
      </c>
      <c r="B11" s="49">
        <v>145</v>
      </c>
      <c r="C11" s="51">
        <v>16.600000000000001</v>
      </c>
      <c r="D11" s="28">
        <v>20.399999999999999</v>
      </c>
      <c r="E11" s="50">
        <f t="shared" si="1"/>
        <v>3.7999999999999972</v>
      </c>
      <c r="F11" s="50">
        <f t="shared" si="2"/>
        <v>21.75</v>
      </c>
      <c r="G11" s="50">
        <f t="shared" si="3"/>
        <v>17.950000000000003</v>
      </c>
    </row>
  </sheetData>
  <mergeCells count="6">
    <mergeCell ref="A2:G2"/>
    <mergeCell ref="A4:A5"/>
    <mergeCell ref="B4:B5"/>
    <mergeCell ref="C4:E4"/>
    <mergeCell ref="F4:F5"/>
    <mergeCell ref="G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fitToHeight="1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A11" sqref="A11:XFD11"/>
    </sheetView>
  </sheetViews>
  <sheetFormatPr defaultRowHeight="14.25"/>
  <cols>
    <col min="1" max="2" width="13" customWidth="1"/>
    <col min="3" max="3" width="13.625" customWidth="1"/>
    <col min="4" max="4" width="14.125" customWidth="1"/>
    <col min="5" max="5" width="16.875" customWidth="1"/>
    <col min="6" max="6" width="15.875" customWidth="1"/>
    <col min="7" max="7" width="20.125" customWidth="1"/>
    <col min="8" max="8" width="16" customWidth="1"/>
  </cols>
  <sheetData>
    <row r="1" spans="1:8" ht="20.25" customHeight="1">
      <c r="A1" s="1" t="s">
        <v>78</v>
      </c>
      <c r="E1" s="3"/>
      <c r="F1" s="3"/>
    </row>
    <row r="2" spans="1:8" ht="60" customHeight="1">
      <c r="A2" s="80" t="s">
        <v>118</v>
      </c>
      <c r="B2" s="74"/>
      <c r="C2" s="74"/>
      <c r="D2" s="74"/>
      <c r="E2" s="74"/>
      <c r="F2" s="74"/>
      <c r="G2" s="74"/>
      <c r="H2" s="74"/>
    </row>
    <row r="3" spans="1:8" ht="25.5" customHeight="1">
      <c r="A3" s="4"/>
      <c r="B3" s="4"/>
      <c r="C3" s="4"/>
      <c r="D3" s="4"/>
      <c r="E3" s="4"/>
      <c r="F3" s="4"/>
      <c r="G3" s="30" t="s">
        <v>55</v>
      </c>
      <c r="H3" s="4"/>
    </row>
    <row r="4" spans="1:8" ht="31.5" customHeight="1">
      <c r="A4" s="81" t="s">
        <v>58</v>
      </c>
      <c r="B4" s="58" t="s">
        <v>109</v>
      </c>
      <c r="C4" s="81" t="s">
        <v>111</v>
      </c>
      <c r="D4" s="84" t="s">
        <v>114</v>
      </c>
      <c r="E4" s="85"/>
      <c r="F4" s="86"/>
      <c r="G4" s="62" t="s">
        <v>115</v>
      </c>
      <c r="H4" s="62" t="s">
        <v>79</v>
      </c>
    </row>
    <row r="5" spans="1:8" ht="55.5" customHeight="1">
      <c r="A5" s="82"/>
      <c r="B5" s="58"/>
      <c r="C5" s="82"/>
      <c r="D5" s="11" t="s">
        <v>65</v>
      </c>
      <c r="E5" s="14" t="s">
        <v>116</v>
      </c>
      <c r="F5" s="11" t="s">
        <v>66</v>
      </c>
      <c r="G5" s="82"/>
      <c r="H5" s="83"/>
    </row>
    <row r="6" spans="1:8" ht="30">
      <c r="A6" s="14" t="s">
        <v>59</v>
      </c>
      <c r="B6" s="14" t="s">
        <v>60</v>
      </c>
      <c r="C6" s="14" t="s">
        <v>25</v>
      </c>
      <c r="D6" s="15" t="s">
        <v>26</v>
      </c>
      <c r="E6" s="14" t="s">
        <v>8</v>
      </c>
      <c r="F6" s="14" t="s">
        <v>125</v>
      </c>
      <c r="G6" s="14" t="s">
        <v>126</v>
      </c>
      <c r="H6" s="14" t="s">
        <v>127</v>
      </c>
    </row>
    <row r="7" spans="1:8" ht="23.25" hidden="1" customHeight="1">
      <c r="A7" s="18" t="s">
        <v>61</v>
      </c>
      <c r="B7" s="19">
        <f t="shared" ref="B7" si="0">B8+B9+B10+B11</f>
        <v>288</v>
      </c>
      <c r="C7" s="19">
        <f>C8+C9+C10+C11</f>
        <v>105</v>
      </c>
      <c r="D7" s="31">
        <v>51.602500000000006</v>
      </c>
      <c r="E7" s="31">
        <v>58.274999999999999</v>
      </c>
      <c r="F7" s="31">
        <v>6.6724999999999923</v>
      </c>
      <c r="G7" s="31">
        <f>B7*0.3*0.5+C7*0.25*0.5</f>
        <v>56.324999999999996</v>
      </c>
      <c r="H7" s="31">
        <f>G7-F7</f>
        <v>49.652500000000003</v>
      </c>
    </row>
    <row r="8" spans="1:8" ht="24" hidden="1" customHeight="1">
      <c r="A8" s="12" t="s">
        <v>62</v>
      </c>
      <c r="B8" s="46">
        <v>100</v>
      </c>
      <c r="C8" s="46">
        <v>50</v>
      </c>
      <c r="D8" s="32">
        <v>18.4375</v>
      </c>
      <c r="E8" s="32">
        <v>24.2</v>
      </c>
      <c r="F8" s="32">
        <v>5.7624999999999993</v>
      </c>
      <c r="G8" s="50">
        <f t="shared" ref="G8:G11" si="1">B8*0.3*0.5+C8*0.25*0.5</f>
        <v>21.25</v>
      </c>
      <c r="H8" s="50">
        <f t="shared" ref="H8:H11" si="2">G8-F8</f>
        <v>15.487500000000001</v>
      </c>
    </row>
    <row r="9" spans="1:8" ht="24.75" hidden="1" customHeight="1">
      <c r="A9" s="11" t="s">
        <v>13</v>
      </c>
      <c r="B9" s="49">
        <v>65</v>
      </c>
      <c r="C9" s="49">
        <v>23</v>
      </c>
      <c r="D9" s="32">
        <v>9.8375000000000004</v>
      </c>
      <c r="E9" s="32">
        <v>9.9749999999999996</v>
      </c>
      <c r="F9" s="32">
        <v>0.13749999999999929</v>
      </c>
      <c r="G9" s="50">
        <f t="shared" si="1"/>
        <v>12.625</v>
      </c>
      <c r="H9" s="50">
        <f t="shared" si="2"/>
        <v>12.487500000000001</v>
      </c>
    </row>
    <row r="10" spans="1:8" ht="23.25" customHeight="1">
      <c r="A10" s="11" t="s">
        <v>63</v>
      </c>
      <c r="B10" s="46">
        <v>20</v>
      </c>
      <c r="C10" s="46">
        <v>10</v>
      </c>
      <c r="D10" s="32">
        <v>5.2</v>
      </c>
      <c r="E10" s="32">
        <v>7.9749999999999996</v>
      </c>
      <c r="F10" s="32">
        <v>2.7749999999999995</v>
      </c>
      <c r="G10" s="50">
        <f t="shared" si="1"/>
        <v>4.25</v>
      </c>
      <c r="H10" s="50">
        <f t="shared" si="2"/>
        <v>1.4750000000000005</v>
      </c>
    </row>
    <row r="11" spans="1:8" ht="24.75" hidden="1" customHeight="1">
      <c r="A11" s="11" t="s">
        <v>64</v>
      </c>
      <c r="B11" s="49">
        <v>103</v>
      </c>
      <c r="C11" s="49">
        <v>22</v>
      </c>
      <c r="D11" s="32">
        <v>18.127500000000001</v>
      </c>
      <c r="E11" s="32">
        <v>16.125</v>
      </c>
      <c r="F11" s="32">
        <v>-2.0025000000000013</v>
      </c>
      <c r="G11" s="50">
        <f t="shared" si="1"/>
        <v>18.2</v>
      </c>
      <c r="H11" s="50">
        <f t="shared" si="2"/>
        <v>20.202500000000001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C14" sqref="C14"/>
    </sheetView>
  </sheetViews>
  <sheetFormatPr defaultRowHeight="14.25"/>
  <cols>
    <col min="1" max="1" width="15" customWidth="1"/>
    <col min="2" max="2" width="16.875" customWidth="1"/>
    <col min="3" max="3" width="12.875" customWidth="1"/>
    <col min="4" max="4" width="18.875" customWidth="1"/>
    <col min="5" max="5" width="14.875" customWidth="1"/>
    <col min="6" max="6" width="17.25" customWidth="1"/>
    <col min="7" max="7" width="19" customWidth="1"/>
  </cols>
  <sheetData>
    <row r="1" spans="1:7" ht="24" customHeight="1">
      <c r="A1" s="1" t="s">
        <v>80</v>
      </c>
      <c r="D1" s="3"/>
      <c r="E1" s="3"/>
    </row>
    <row r="2" spans="1:7" ht="37.5" customHeight="1">
      <c r="A2" s="80" t="s">
        <v>119</v>
      </c>
      <c r="B2" s="80"/>
      <c r="C2" s="80"/>
      <c r="D2" s="80"/>
      <c r="E2" s="80"/>
      <c r="F2" s="80"/>
      <c r="G2" s="80"/>
    </row>
    <row r="3" spans="1:7" ht="29.25" customHeight="1">
      <c r="A3" s="4"/>
      <c r="B3" s="4"/>
      <c r="C3" s="4"/>
      <c r="D3" s="4"/>
      <c r="E3" s="4"/>
      <c r="F3" s="30" t="s">
        <v>55</v>
      </c>
      <c r="G3" s="4"/>
    </row>
    <row r="4" spans="1:7" ht="29.25" customHeight="1">
      <c r="A4" s="81" t="s">
        <v>56</v>
      </c>
      <c r="B4" s="58" t="s">
        <v>109</v>
      </c>
      <c r="C4" s="84" t="s">
        <v>114</v>
      </c>
      <c r="D4" s="85"/>
      <c r="E4" s="86"/>
      <c r="F4" s="62" t="s">
        <v>115</v>
      </c>
      <c r="G4" s="62" t="s">
        <v>57</v>
      </c>
    </row>
    <row r="5" spans="1:7" ht="28.5">
      <c r="A5" s="82"/>
      <c r="B5" s="58"/>
      <c r="C5" s="11" t="s">
        <v>65</v>
      </c>
      <c r="D5" s="14" t="s">
        <v>116</v>
      </c>
      <c r="E5" s="11" t="s">
        <v>66</v>
      </c>
      <c r="F5" s="82"/>
      <c r="G5" s="83"/>
    </row>
    <row r="6" spans="1:7" ht="17.25" customHeight="1">
      <c r="A6" s="14" t="s">
        <v>67</v>
      </c>
      <c r="B6" s="14" t="s">
        <v>68</v>
      </c>
      <c r="C6" s="15" t="s">
        <v>69</v>
      </c>
      <c r="D6" s="14" t="s">
        <v>70</v>
      </c>
      <c r="E6" s="14" t="s">
        <v>71</v>
      </c>
      <c r="F6" s="14" t="s">
        <v>72</v>
      </c>
      <c r="G6" s="14" t="s">
        <v>73</v>
      </c>
    </row>
    <row r="7" spans="1:7" ht="20.25" hidden="1" customHeight="1">
      <c r="A7" s="18" t="s">
        <v>74</v>
      </c>
      <c r="B7" s="31">
        <v>320</v>
      </c>
      <c r="C7" s="31">
        <v>53.745000000000005</v>
      </c>
      <c r="D7" s="31">
        <v>42.9</v>
      </c>
      <c r="E7" s="31">
        <v>-10.845000000000006</v>
      </c>
      <c r="F7" s="31">
        <f>B7*0.3*0.5</f>
        <v>48</v>
      </c>
      <c r="G7" s="31">
        <f>F7-E7</f>
        <v>58.845000000000006</v>
      </c>
    </row>
    <row r="8" spans="1:7" ht="20.25" hidden="1" customHeight="1">
      <c r="A8" s="12" t="s">
        <v>75</v>
      </c>
      <c r="B8" s="32">
        <v>140</v>
      </c>
      <c r="C8" s="32">
        <v>16.2</v>
      </c>
      <c r="D8" s="32">
        <v>20.399999999999999</v>
      </c>
      <c r="E8" s="32">
        <v>4.1999999999999993</v>
      </c>
      <c r="F8" s="50">
        <f t="shared" ref="F8:F11" si="0">B8*0.3*0.5</f>
        <v>21</v>
      </c>
      <c r="G8" s="50">
        <f t="shared" ref="G8:G11" si="1">F8-E8</f>
        <v>16.8</v>
      </c>
    </row>
    <row r="9" spans="1:7" ht="22.5" hidden="1" customHeight="1">
      <c r="A9" s="11" t="s">
        <v>13</v>
      </c>
      <c r="B9" s="32">
        <v>62</v>
      </c>
      <c r="C9" s="32">
        <v>10.050000000000001</v>
      </c>
      <c r="D9" s="32">
        <v>8.6999999999999993</v>
      </c>
      <c r="E9" s="32">
        <v>-1.3500000000000014</v>
      </c>
      <c r="F9" s="50">
        <f t="shared" si="0"/>
        <v>9.2999999999999989</v>
      </c>
      <c r="G9" s="50">
        <f t="shared" si="1"/>
        <v>10.65</v>
      </c>
    </row>
    <row r="10" spans="1:7" ht="21.75" customHeight="1">
      <c r="A10" s="11" t="s">
        <v>76</v>
      </c>
      <c r="B10" s="32">
        <v>56</v>
      </c>
      <c r="C10" s="32">
        <v>10.5</v>
      </c>
      <c r="D10" s="32">
        <v>5.55</v>
      </c>
      <c r="E10" s="32">
        <v>-4.95</v>
      </c>
      <c r="F10" s="50">
        <f t="shared" si="0"/>
        <v>8.4</v>
      </c>
      <c r="G10" s="50">
        <f t="shared" si="1"/>
        <v>13.350000000000001</v>
      </c>
    </row>
    <row r="11" spans="1:7" ht="21.75" hidden="1" customHeight="1">
      <c r="A11" s="11" t="s">
        <v>77</v>
      </c>
      <c r="B11" s="32">
        <v>62</v>
      </c>
      <c r="C11" s="32">
        <v>16.995000000000001</v>
      </c>
      <c r="D11" s="32">
        <v>8.25</v>
      </c>
      <c r="E11" s="32">
        <v>-8.745000000000001</v>
      </c>
      <c r="F11" s="50">
        <f t="shared" si="0"/>
        <v>9.2999999999999989</v>
      </c>
      <c r="G11" s="50">
        <f t="shared" si="1"/>
        <v>18.045000000000002</v>
      </c>
    </row>
  </sheetData>
  <mergeCells count="6">
    <mergeCell ref="A2:G2"/>
    <mergeCell ref="A4:A5"/>
    <mergeCell ref="B4:B5"/>
    <mergeCell ref="C4:E4"/>
    <mergeCell ref="F4:F5"/>
    <mergeCell ref="G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C15" sqref="C15"/>
    </sheetView>
  </sheetViews>
  <sheetFormatPr defaultRowHeight="14.25"/>
  <cols>
    <col min="1" max="1" width="14.375" customWidth="1"/>
    <col min="2" max="2" width="16.25" customWidth="1"/>
    <col min="3" max="3" width="13.5" customWidth="1"/>
    <col min="4" max="4" width="13.875" customWidth="1"/>
    <col min="5" max="5" width="15.375" customWidth="1"/>
    <col min="6" max="6" width="13" customWidth="1"/>
    <col min="7" max="7" width="14.875" customWidth="1"/>
    <col min="8" max="8" width="15.75" customWidth="1"/>
  </cols>
  <sheetData>
    <row r="1" spans="1:8" ht="26.25" customHeight="1">
      <c r="A1" s="1" t="s">
        <v>81</v>
      </c>
      <c r="E1" s="3"/>
      <c r="F1" s="3"/>
    </row>
    <row r="2" spans="1:8" ht="18.75">
      <c r="A2" s="80" t="s">
        <v>120</v>
      </c>
      <c r="B2" s="74"/>
      <c r="C2" s="74"/>
      <c r="D2" s="74"/>
      <c r="E2" s="74"/>
      <c r="F2" s="74"/>
      <c r="G2" s="74"/>
      <c r="H2" s="74"/>
    </row>
    <row r="3" spans="1:8" ht="36" customHeight="1">
      <c r="A3" s="4"/>
      <c r="B3" s="4"/>
      <c r="C3" s="4"/>
      <c r="D3" s="4"/>
      <c r="E3" s="4"/>
      <c r="F3" s="4"/>
      <c r="G3" s="30" t="s">
        <v>55</v>
      </c>
      <c r="H3" s="4"/>
    </row>
    <row r="4" spans="1:8" ht="31.5" customHeight="1">
      <c r="A4" s="81" t="s">
        <v>58</v>
      </c>
      <c r="B4" s="58" t="s">
        <v>109</v>
      </c>
      <c r="C4" s="81" t="s">
        <v>111</v>
      </c>
      <c r="D4" s="84" t="s">
        <v>114</v>
      </c>
      <c r="E4" s="85"/>
      <c r="F4" s="86"/>
      <c r="G4" s="62" t="s">
        <v>115</v>
      </c>
      <c r="H4" s="62" t="s">
        <v>79</v>
      </c>
    </row>
    <row r="5" spans="1:8" ht="28.5">
      <c r="A5" s="82"/>
      <c r="B5" s="58"/>
      <c r="C5" s="82"/>
      <c r="D5" s="11" t="s">
        <v>65</v>
      </c>
      <c r="E5" s="14" t="s">
        <v>116</v>
      </c>
      <c r="F5" s="11" t="s">
        <v>66</v>
      </c>
      <c r="G5" s="82"/>
      <c r="H5" s="83"/>
    </row>
    <row r="6" spans="1:8" ht="30">
      <c r="A6" s="14" t="s">
        <v>59</v>
      </c>
      <c r="B6" s="14" t="s">
        <v>60</v>
      </c>
      <c r="C6" s="14" t="s">
        <v>25</v>
      </c>
      <c r="D6" s="15" t="s">
        <v>129</v>
      </c>
      <c r="E6" s="14" t="s">
        <v>130</v>
      </c>
      <c r="F6" s="14" t="s">
        <v>169</v>
      </c>
      <c r="G6" s="14" t="s">
        <v>128</v>
      </c>
      <c r="H6" s="14" t="s">
        <v>131</v>
      </c>
    </row>
    <row r="7" spans="1:8" ht="25.5" hidden="1" customHeight="1">
      <c r="A7" s="18" t="s">
        <v>61</v>
      </c>
      <c r="B7" s="31">
        <v>157</v>
      </c>
      <c r="C7" s="31">
        <v>155</v>
      </c>
      <c r="D7" s="31">
        <v>82.35</v>
      </c>
      <c r="E7" s="31">
        <v>67.899999999999991</v>
      </c>
      <c r="F7" s="31">
        <f>E7-D7</f>
        <v>-14.450000000000003</v>
      </c>
      <c r="G7" s="31">
        <f>B7*0.7*0.5+C7*0.5*0.5</f>
        <v>93.699999999999989</v>
      </c>
      <c r="H7" s="31">
        <f>G7-F7</f>
        <v>108.14999999999999</v>
      </c>
    </row>
    <row r="8" spans="1:8" ht="24.75" hidden="1" customHeight="1">
      <c r="A8" s="12" t="s">
        <v>62</v>
      </c>
      <c r="B8" s="32">
        <v>70</v>
      </c>
      <c r="C8" s="32">
        <v>70</v>
      </c>
      <c r="D8" s="32">
        <v>34.799999999999997</v>
      </c>
      <c r="E8" s="32">
        <v>36.599999999999994</v>
      </c>
      <c r="F8" s="50">
        <f t="shared" ref="F8:F11" si="0">E8-D8</f>
        <v>1.7999999999999972</v>
      </c>
      <c r="G8" s="50">
        <f t="shared" ref="G8:G11" si="1">B8*0.7*0.5+C8*0.5*0.5</f>
        <v>42</v>
      </c>
      <c r="H8" s="50">
        <f t="shared" ref="H8:H11" si="2">G8-F8</f>
        <v>40.200000000000003</v>
      </c>
    </row>
    <row r="9" spans="1:8" ht="23.25" hidden="1" customHeight="1">
      <c r="A9" s="11" t="s">
        <v>13</v>
      </c>
      <c r="B9" s="32">
        <v>37</v>
      </c>
      <c r="C9" s="32">
        <v>37</v>
      </c>
      <c r="D9" s="32">
        <v>15.95</v>
      </c>
      <c r="E9" s="32">
        <v>15</v>
      </c>
      <c r="F9" s="50">
        <f t="shared" si="0"/>
        <v>-0.94999999999999929</v>
      </c>
      <c r="G9" s="50">
        <f t="shared" si="1"/>
        <v>22.2</v>
      </c>
      <c r="H9" s="50">
        <f t="shared" si="2"/>
        <v>23.15</v>
      </c>
    </row>
    <row r="10" spans="1:8" ht="21.75" customHeight="1">
      <c r="A10" s="11" t="s">
        <v>63</v>
      </c>
      <c r="B10" s="32">
        <v>13</v>
      </c>
      <c r="C10" s="32">
        <v>13</v>
      </c>
      <c r="D10" s="32">
        <v>6.35</v>
      </c>
      <c r="E10" s="32">
        <v>7.1999999999999993</v>
      </c>
      <c r="F10" s="50">
        <f t="shared" si="0"/>
        <v>0.84999999999999964</v>
      </c>
      <c r="G10" s="50">
        <f t="shared" si="1"/>
        <v>7.8</v>
      </c>
      <c r="H10" s="50">
        <f t="shared" si="2"/>
        <v>6.95</v>
      </c>
    </row>
    <row r="11" spans="1:8" ht="25.5" hidden="1" customHeight="1">
      <c r="A11" s="11" t="s">
        <v>64</v>
      </c>
      <c r="B11" s="32">
        <v>37</v>
      </c>
      <c r="C11" s="32">
        <v>35</v>
      </c>
      <c r="D11" s="32">
        <v>25.25</v>
      </c>
      <c r="E11" s="32">
        <v>9.1</v>
      </c>
      <c r="F11" s="50">
        <f t="shared" si="0"/>
        <v>-16.149999999999999</v>
      </c>
      <c r="G11" s="50">
        <f t="shared" si="1"/>
        <v>21.7</v>
      </c>
      <c r="H11" s="50">
        <f t="shared" si="2"/>
        <v>37.849999999999994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A11" sqref="A11:XFD11"/>
    </sheetView>
  </sheetViews>
  <sheetFormatPr defaultRowHeight="14.25"/>
  <cols>
    <col min="1" max="1" width="14.75" customWidth="1"/>
    <col min="2" max="2" width="14" customWidth="1"/>
    <col min="3" max="3" width="15.25" customWidth="1"/>
    <col min="4" max="4" width="12.25" customWidth="1"/>
    <col min="5" max="5" width="17.125" customWidth="1"/>
    <col min="6" max="6" width="11.75" customWidth="1"/>
    <col min="7" max="7" width="13.625" customWidth="1"/>
    <col min="8" max="8" width="14.25" customWidth="1"/>
  </cols>
  <sheetData>
    <row r="1" spans="1:8" ht="24.75" customHeight="1">
      <c r="A1" s="1" t="s">
        <v>82</v>
      </c>
      <c r="E1" s="3"/>
      <c r="F1" s="3"/>
    </row>
    <row r="2" spans="1:8" ht="47.25" customHeight="1">
      <c r="A2" s="80" t="s">
        <v>121</v>
      </c>
      <c r="B2" s="74"/>
      <c r="C2" s="74"/>
      <c r="D2" s="74"/>
      <c r="E2" s="74"/>
      <c r="F2" s="74"/>
      <c r="G2" s="74"/>
      <c r="H2" s="74"/>
    </row>
    <row r="3" spans="1:8" ht="24.75" customHeight="1">
      <c r="A3" s="4"/>
      <c r="B3" s="4"/>
      <c r="C3" s="4"/>
      <c r="D3" s="4"/>
      <c r="E3" s="4"/>
      <c r="F3" s="4"/>
      <c r="G3" s="30" t="s">
        <v>55</v>
      </c>
      <c r="H3" s="4"/>
    </row>
    <row r="4" spans="1:8" ht="24" customHeight="1">
      <c r="A4" s="81" t="s">
        <v>58</v>
      </c>
      <c r="B4" s="58" t="s">
        <v>122</v>
      </c>
      <c r="C4" s="81" t="s">
        <v>111</v>
      </c>
      <c r="D4" s="84" t="s">
        <v>114</v>
      </c>
      <c r="E4" s="85"/>
      <c r="F4" s="86"/>
      <c r="G4" s="62" t="s">
        <v>115</v>
      </c>
      <c r="H4" s="62" t="s">
        <v>79</v>
      </c>
    </row>
    <row r="5" spans="1:8" ht="28.5">
      <c r="A5" s="82"/>
      <c r="B5" s="58"/>
      <c r="C5" s="82"/>
      <c r="D5" s="11" t="s">
        <v>65</v>
      </c>
      <c r="E5" s="14" t="s">
        <v>116</v>
      </c>
      <c r="F5" s="11" t="s">
        <v>66</v>
      </c>
      <c r="G5" s="82"/>
      <c r="H5" s="83"/>
    </row>
    <row r="6" spans="1:8" ht="45">
      <c r="A6" s="14" t="s">
        <v>59</v>
      </c>
      <c r="B6" s="14" t="s">
        <v>60</v>
      </c>
      <c r="C6" s="14" t="s">
        <v>25</v>
      </c>
      <c r="D6" s="15" t="s">
        <v>26</v>
      </c>
      <c r="E6" s="14" t="s">
        <v>8</v>
      </c>
      <c r="F6" s="14" t="s">
        <v>169</v>
      </c>
      <c r="G6" s="14" t="s">
        <v>128</v>
      </c>
      <c r="H6" s="14" t="s">
        <v>127</v>
      </c>
    </row>
    <row r="7" spans="1:8" ht="24.75" hidden="1" customHeight="1">
      <c r="A7" s="18" t="s">
        <v>61</v>
      </c>
      <c r="B7" s="31">
        <v>145</v>
      </c>
      <c r="C7" s="31">
        <v>145</v>
      </c>
      <c r="D7" s="31">
        <v>74.457999999999998</v>
      </c>
      <c r="E7" s="31">
        <v>85.9</v>
      </c>
      <c r="F7" s="31">
        <f>E7-D7</f>
        <v>11.442000000000007</v>
      </c>
      <c r="G7" s="31">
        <f>B7*0.7*0.5+C7*0.5*0.5</f>
        <v>87</v>
      </c>
      <c r="H7" s="31">
        <f>G7-F7</f>
        <v>75.557999999999993</v>
      </c>
    </row>
    <row r="8" spans="1:8" ht="24" hidden="1" customHeight="1">
      <c r="A8" s="12" t="s">
        <v>62</v>
      </c>
      <c r="B8" s="32">
        <v>60</v>
      </c>
      <c r="C8" s="32">
        <v>60</v>
      </c>
      <c r="D8" s="32">
        <v>31.8</v>
      </c>
      <c r="E8" s="32">
        <v>34.799999999999997</v>
      </c>
      <c r="F8" s="50">
        <f t="shared" ref="F8:F11" si="0">E8-D8</f>
        <v>2.9999999999999964</v>
      </c>
      <c r="G8" s="50">
        <f t="shared" ref="G8:G11" si="1">B8*0.7*0.5+C8*0.5*0.5</f>
        <v>36</v>
      </c>
      <c r="H8" s="50">
        <f t="shared" ref="H8:H11" si="2">G8-F8</f>
        <v>33</v>
      </c>
    </row>
    <row r="9" spans="1:8" ht="22.5" hidden="1" customHeight="1">
      <c r="A9" s="11" t="s">
        <v>13</v>
      </c>
      <c r="B9" s="32">
        <v>46</v>
      </c>
      <c r="C9" s="32">
        <v>47</v>
      </c>
      <c r="D9" s="32">
        <v>21.658000000000001</v>
      </c>
      <c r="E9" s="32">
        <v>31.2</v>
      </c>
      <c r="F9" s="50">
        <f t="shared" si="0"/>
        <v>9.541999999999998</v>
      </c>
      <c r="G9" s="50">
        <f t="shared" si="1"/>
        <v>27.849999999999998</v>
      </c>
      <c r="H9" s="50">
        <f t="shared" si="2"/>
        <v>18.308</v>
      </c>
    </row>
    <row r="10" spans="1:8" ht="24" customHeight="1">
      <c r="A10" s="11" t="s">
        <v>63</v>
      </c>
      <c r="B10" s="32">
        <v>27</v>
      </c>
      <c r="C10" s="32">
        <v>27</v>
      </c>
      <c r="D10" s="32">
        <v>14.4</v>
      </c>
      <c r="E10" s="32">
        <v>14.399999999999999</v>
      </c>
      <c r="F10" s="50">
        <f t="shared" si="0"/>
        <v>0</v>
      </c>
      <c r="G10" s="50">
        <f t="shared" si="1"/>
        <v>16.2</v>
      </c>
      <c r="H10" s="50">
        <f t="shared" si="2"/>
        <v>16.2</v>
      </c>
    </row>
    <row r="11" spans="1:8" ht="24.75" hidden="1" customHeight="1">
      <c r="A11" s="11" t="s">
        <v>64</v>
      </c>
      <c r="B11" s="32">
        <v>12</v>
      </c>
      <c r="C11" s="32">
        <v>11</v>
      </c>
      <c r="D11" s="32">
        <v>6.6</v>
      </c>
      <c r="E11" s="32">
        <v>5.5</v>
      </c>
      <c r="F11" s="50">
        <f t="shared" si="0"/>
        <v>-1.0999999999999996</v>
      </c>
      <c r="G11" s="50">
        <f t="shared" si="1"/>
        <v>6.9499999999999993</v>
      </c>
      <c r="H11" s="50">
        <f t="shared" si="2"/>
        <v>8.0499999999999989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E18" sqref="E18"/>
    </sheetView>
  </sheetViews>
  <sheetFormatPr defaultRowHeight="14.25"/>
  <cols>
    <col min="1" max="1" width="11.625" customWidth="1"/>
    <col min="2" max="2" width="13.125" customWidth="1"/>
    <col min="3" max="3" width="12.625" customWidth="1"/>
    <col min="4" max="4" width="12" customWidth="1"/>
    <col min="5" max="5" width="16.625" customWidth="1"/>
    <col min="6" max="6" width="14" customWidth="1"/>
    <col min="7" max="8" width="15.5" customWidth="1"/>
  </cols>
  <sheetData>
    <row r="1" spans="1:8" ht="24" customHeight="1">
      <c r="A1" s="1" t="s">
        <v>84</v>
      </c>
      <c r="E1" s="3"/>
      <c r="F1" s="3"/>
    </row>
    <row r="2" spans="1:8" ht="31.5" customHeight="1">
      <c r="A2" s="80" t="s">
        <v>123</v>
      </c>
      <c r="B2" s="74"/>
      <c r="C2" s="74"/>
      <c r="D2" s="74"/>
      <c r="E2" s="74"/>
      <c r="F2" s="74"/>
      <c r="G2" s="74"/>
      <c r="H2" s="74"/>
    </row>
    <row r="3" spans="1:8" ht="31.5" customHeight="1">
      <c r="A3" s="4"/>
      <c r="B3" s="4"/>
      <c r="C3" s="4"/>
      <c r="D3" s="4"/>
      <c r="E3" s="4"/>
      <c r="F3" s="4"/>
      <c r="G3" s="30" t="s">
        <v>55</v>
      </c>
      <c r="H3" s="4"/>
    </row>
    <row r="4" spans="1:8" ht="30.75" customHeight="1">
      <c r="A4" s="81" t="s">
        <v>58</v>
      </c>
      <c r="B4" s="58" t="s">
        <v>109</v>
      </c>
      <c r="C4" s="81" t="s">
        <v>111</v>
      </c>
      <c r="D4" s="84" t="s">
        <v>114</v>
      </c>
      <c r="E4" s="85"/>
      <c r="F4" s="86"/>
      <c r="G4" s="62" t="s">
        <v>115</v>
      </c>
      <c r="H4" s="62" t="s">
        <v>79</v>
      </c>
    </row>
    <row r="5" spans="1:8" ht="28.5">
      <c r="A5" s="82"/>
      <c r="B5" s="58"/>
      <c r="C5" s="82"/>
      <c r="D5" s="11" t="s">
        <v>65</v>
      </c>
      <c r="E5" s="14" t="s">
        <v>124</v>
      </c>
      <c r="F5" s="11" t="s">
        <v>66</v>
      </c>
      <c r="G5" s="82"/>
      <c r="H5" s="83"/>
    </row>
    <row r="6" spans="1:8" ht="30">
      <c r="A6" s="14" t="s">
        <v>59</v>
      </c>
      <c r="B6" s="14" t="s">
        <v>60</v>
      </c>
      <c r="C6" s="14" t="s">
        <v>25</v>
      </c>
      <c r="D6" s="15" t="s">
        <v>26</v>
      </c>
      <c r="E6" s="14" t="s">
        <v>8</v>
      </c>
      <c r="F6" s="14" t="s">
        <v>169</v>
      </c>
      <c r="G6" s="14" t="s">
        <v>132</v>
      </c>
      <c r="H6" s="14" t="s">
        <v>127</v>
      </c>
    </row>
    <row r="7" spans="1:8" ht="21.75" hidden="1" customHeight="1">
      <c r="A7" s="18" t="s">
        <v>61</v>
      </c>
      <c r="B7" s="31">
        <v>9</v>
      </c>
      <c r="C7" s="31">
        <v>9</v>
      </c>
      <c r="D7" s="31">
        <v>1.7</v>
      </c>
      <c r="E7" s="31">
        <v>11.05</v>
      </c>
      <c r="F7" s="31">
        <f>E7-D7</f>
        <v>9.3500000000000014</v>
      </c>
      <c r="G7" s="31">
        <f>B7*0.7*0.5+C7*1*0.5</f>
        <v>7.65</v>
      </c>
      <c r="H7" s="31">
        <f>G7-F7</f>
        <v>-1.7000000000000011</v>
      </c>
    </row>
    <row r="8" spans="1:8" ht="21.75" hidden="1" customHeight="1">
      <c r="A8" s="12" t="s">
        <v>62</v>
      </c>
      <c r="B8" s="32">
        <v>5</v>
      </c>
      <c r="C8" s="32">
        <v>5</v>
      </c>
      <c r="D8" s="32">
        <v>0.85</v>
      </c>
      <c r="E8" s="32">
        <v>6.8</v>
      </c>
      <c r="F8" s="50">
        <f t="shared" ref="F8:F11" si="0">E8-D8</f>
        <v>5.95</v>
      </c>
      <c r="G8" s="50">
        <f t="shared" ref="G8:G11" si="1">B8*0.7*0.5+C8*1*0.5</f>
        <v>4.25</v>
      </c>
      <c r="H8" s="50">
        <f t="shared" ref="H8:H11" si="2">G8-F8</f>
        <v>-1.7000000000000002</v>
      </c>
    </row>
    <row r="9" spans="1:8" ht="21" hidden="1" customHeight="1">
      <c r="A9" s="11" t="s">
        <v>13</v>
      </c>
      <c r="B9" s="32">
        <v>2</v>
      </c>
      <c r="C9" s="32">
        <v>2</v>
      </c>
      <c r="D9" s="32">
        <v>0.85</v>
      </c>
      <c r="E9" s="32">
        <v>4.25</v>
      </c>
      <c r="F9" s="50">
        <f t="shared" si="0"/>
        <v>3.4</v>
      </c>
      <c r="G9" s="50">
        <f t="shared" si="1"/>
        <v>1.7</v>
      </c>
      <c r="H9" s="50">
        <f t="shared" si="2"/>
        <v>-1.7</v>
      </c>
    </row>
    <row r="10" spans="1:8" ht="19.5" customHeight="1">
      <c r="A10" s="11" t="s">
        <v>63</v>
      </c>
      <c r="B10" s="32">
        <v>0</v>
      </c>
      <c r="C10" s="32">
        <v>0</v>
      </c>
      <c r="D10" s="32">
        <v>0</v>
      </c>
      <c r="E10" s="32">
        <v>0</v>
      </c>
      <c r="F10" s="50">
        <f t="shared" si="0"/>
        <v>0</v>
      </c>
      <c r="G10" s="50">
        <f t="shared" si="1"/>
        <v>0</v>
      </c>
      <c r="H10" s="50">
        <f t="shared" si="2"/>
        <v>0</v>
      </c>
    </row>
    <row r="11" spans="1:8" ht="21" hidden="1" customHeight="1">
      <c r="A11" s="11" t="s">
        <v>64</v>
      </c>
      <c r="B11" s="32">
        <v>2</v>
      </c>
      <c r="C11" s="32">
        <v>2</v>
      </c>
      <c r="D11" s="32">
        <v>0</v>
      </c>
      <c r="E11" s="32">
        <v>0</v>
      </c>
      <c r="F11" s="50">
        <f t="shared" si="0"/>
        <v>0</v>
      </c>
      <c r="G11" s="50">
        <f t="shared" si="1"/>
        <v>1.7</v>
      </c>
      <c r="H11" s="50">
        <f t="shared" si="2"/>
        <v>1.7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附件1</vt:lpstr>
      <vt:lpstr>附件2</vt:lpstr>
      <vt:lpstr>1-1小学</vt:lpstr>
      <vt:lpstr>1-2初中</vt:lpstr>
      <vt:lpstr>1-3普通高中</vt:lpstr>
      <vt:lpstr>1-4中职</vt:lpstr>
      <vt:lpstr>1-5大专</vt:lpstr>
      <vt:lpstr>1-6本科</vt:lpstr>
      <vt:lpstr>1-7研究生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  馨</dc:creator>
  <cp:lastModifiedBy>冯小珊</cp:lastModifiedBy>
  <cp:lastPrinted>2021-06-02T07:54:33Z</cp:lastPrinted>
  <dcterms:created xsi:type="dcterms:W3CDTF">2020-04-02T02:50:15Z</dcterms:created>
  <dcterms:modified xsi:type="dcterms:W3CDTF">2021-06-02T07:55:33Z</dcterms:modified>
</cp:coreProperties>
</file>