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40" tabRatio="784" activeTab="6"/>
  </bookViews>
  <sheets>
    <sheet name="2021年社会保险基金预算调整封面" sheetId="1" r:id="rId1"/>
    <sheet name="预算总表" sheetId="9" r:id="rId2"/>
    <sheet name="企业养老预算调整 " sheetId="4" r:id="rId3"/>
    <sheet name="城乡居民基本养老保险基金收支预" sheetId="8" r:id="rId4"/>
    <sheet name="工伤保险预算调整" sheetId="3" r:id="rId5"/>
    <sheet name="失业保险基金收支预算调整表" sheetId="7" r:id="rId6"/>
    <sheet name="机关事业单位基本养老保险基金收" sheetId="6" r:id="rId7"/>
  </sheets>
  <calcPr calcId="144525"/>
</workbook>
</file>

<file path=xl/calcChain.xml><?xml version="1.0" encoding="utf-8"?>
<calcChain xmlns="http://schemas.openxmlformats.org/spreadsheetml/2006/main">
  <c r="H19" i="6" l="1"/>
  <c r="C19" i="6"/>
  <c r="H17" i="6"/>
  <c r="H20" i="6" s="1"/>
  <c r="F14" i="6"/>
  <c r="F17" i="6" s="1"/>
  <c r="D14" i="6"/>
  <c r="D17" i="6" s="1"/>
  <c r="D20" i="6" s="1"/>
  <c r="B14" i="6"/>
  <c r="B17" i="6" s="1"/>
  <c r="B20" i="6" s="1"/>
  <c r="C9" i="6"/>
  <c r="C8" i="6"/>
  <c r="C14" i="6" s="1"/>
  <c r="C17" i="6" s="1"/>
  <c r="G7" i="6"/>
  <c r="G5" i="6"/>
  <c r="G14" i="6" s="1"/>
  <c r="G17" i="6" s="1"/>
  <c r="C20" i="8"/>
  <c r="H15" i="8"/>
  <c r="H18" i="8" s="1"/>
  <c r="G15" i="8"/>
  <c r="G18" i="8" s="1"/>
  <c r="F15" i="8"/>
  <c r="F18" i="8" s="1"/>
  <c r="D15" i="8"/>
  <c r="D18" i="8" s="1"/>
  <c r="B15" i="8"/>
  <c r="B18" i="8" s="1"/>
  <c r="B21" i="8" s="1"/>
  <c r="C5" i="8"/>
  <c r="C15" i="8" s="1"/>
  <c r="C18" i="8" s="1"/>
  <c r="D21" i="7"/>
  <c r="C19" i="7"/>
  <c r="H18" i="7"/>
  <c r="I16" i="7"/>
  <c r="I19" i="7" s="1"/>
  <c r="G16" i="7"/>
  <c r="G19" i="7" s="1"/>
  <c r="E16" i="7"/>
  <c r="E19" i="7" s="1"/>
  <c r="E22" i="7" s="1"/>
  <c r="C16" i="7"/>
  <c r="H14" i="7"/>
  <c r="H13" i="7"/>
  <c r="H12" i="7"/>
  <c r="H11" i="7"/>
  <c r="H10" i="7"/>
  <c r="D8" i="7"/>
  <c r="H7" i="7"/>
  <c r="D7" i="7"/>
  <c r="H5" i="7"/>
  <c r="D5" i="7"/>
  <c r="D16" i="7" s="1"/>
  <c r="D19" i="7" s="1"/>
  <c r="D16" i="3"/>
  <c r="C15" i="3"/>
  <c r="H14" i="3"/>
  <c r="H15" i="3" s="1"/>
  <c r="G12" i="3"/>
  <c r="C11" i="3"/>
  <c r="H10" i="3"/>
  <c r="F10" i="3"/>
  <c r="F13" i="3" s="1"/>
  <c r="D10" i="3"/>
  <c r="B10" i="3"/>
  <c r="B13" i="3" s="1"/>
  <c r="G8" i="3"/>
  <c r="C8" i="3"/>
  <c r="C7" i="3"/>
  <c r="C6" i="3"/>
  <c r="G5" i="3"/>
  <c r="G10" i="3" s="1"/>
  <c r="G13" i="3" s="1"/>
  <c r="C5" i="3"/>
  <c r="C10" i="3" s="1"/>
  <c r="C13" i="3" s="1"/>
  <c r="C16" i="3" s="1"/>
  <c r="C20" i="4"/>
  <c r="H18" i="4"/>
  <c r="D18" i="4"/>
  <c r="D21" i="4" s="1"/>
  <c r="G16" i="4"/>
  <c r="C14" i="4"/>
  <c r="H13" i="4"/>
  <c r="F13" i="4"/>
  <c r="F18" i="4" s="1"/>
  <c r="D13" i="4"/>
  <c r="B13" i="4"/>
  <c r="C13" i="4" s="1"/>
  <c r="C18" i="4" s="1"/>
  <c r="C11" i="4"/>
  <c r="C10" i="4"/>
  <c r="C9" i="4"/>
  <c r="G8" i="4"/>
  <c r="G13" i="4" s="1"/>
  <c r="G18" i="4" s="1"/>
  <c r="G6" i="4"/>
  <c r="C6" i="4"/>
  <c r="G5" i="4"/>
  <c r="C5" i="4"/>
  <c r="U22" i="9"/>
  <c r="Q22" i="9"/>
  <c r="M22" i="9"/>
  <c r="I22" i="9"/>
  <c r="G22" i="9"/>
  <c r="D22" i="9"/>
  <c r="C22" i="9"/>
  <c r="B22" i="9"/>
  <c r="U21" i="9"/>
  <c r="T21" i="9"/>
  <c r="S21" i="9"/>
  <c r="R21" i="9"/>
  <c r="Q21" i="9"/>
  <c r="P21" i="9"/>
  <c r="O21" i="9"/>
  <c r="N21" i="9"/>
  <c r="L21" i="9"/>
  <c r="K21" i="9"/>
  <c r="I21" i="9"/>
  <c r="H21" i="9"/>
  <c r="F21" i="9"/>
  <c r="E21" i="9"/>
  <c r="D20" i="9"/>
  <c r="C20" i="9"/>
  <c r="B20" i="9"/>
  <c r="U19" i="9"/>
  <c r="R19" i="9"/>
  <c r="M19" i="9"/>
  <c r="J19" i="9"/>
  <c r="G19" i="9"/>
  <c r="D19" i="9"/>
  <c r="C19" i="9"/>
  <c r="B19" i="9"/>
  <c r="U18" i="9"/>
  <c r="R18" i="9"/>
  <c r="M18" i="9"/>
  <c r="J18" i="9"/>
  <c r="G18" i="9"/>
  <c r="D18" i="9"/>
  <c r="C18" i="9"/>
  <c r="B18" i="9"/>
  <c r="U17" i="9"/>
  <c r="R17" i="9"/>
  <c r="M17" i="9"/>
  <c r="J17" i="9"/>
  <c r="G17" i="9"/>
  <c r="D17" i="9"/>
  <c r="C17" i="9"/>
  <c r="B17" i="9"/>
  <c r="U16" i="9"/>
  <c r="R16" i="9"/>
  <c r="M16" i="9"/>
  <c r="J16" i="9"/>
  <c r="G16" i="9"/>
  <c r="D16" i="9"/>
  <c r="C16" i="9"/>
  <c r="B16" i="9"/>
  <c r="U15" i="9"/>
  <c r="T15" i="9"/>
  <c r="S15" i="9"/>
  <c r="R15" i="9"/>
  <c r="Q15" i="9"/>
  <c r="P15" i="9"/>
  <c r="O15" i="9"/>
  <c r="N15" i="9"/>
  <c r="M15" i="9"/>
  <c r="L15" i="9"/>
  <c r="K15" i="9"/>
  <c r="J15" i="9"/>
  <c r="J21" i="9" s="1"/>
  <c r="I15" i="9"/>
  <c r="G15" i="9"/>
  <c r="G21" i="9" s="1"/>
  <c r="F15" i="9"/>
  <c r="E15" i="9"/>
  <c r="C15" i="9"/>
  <c r="C21" i="9" s="1"/>
  <c r="B15" i="9"/>
  <c r="R13" i="9"/>
  <c r="M13" i="9"/>
  <c r="J13" i="9"/>
  <c r="G13" i="9"/>
  <c r="D13" i="9"/>
  <c r="C13" i="9"/>
  <c r="B13" i="9"/>
  <c r="U12" i="9"/>
  <c r="R12" i="9"/>
  <c r="M12" i="9"/>
  <c r="J12" i="9"/>
  <c r="G12" i="9"/>
  <c r="D12" i="9"/>
  <c r="C12" i="9"/>
  <c r="B12" i="9"/>
  <c r="U11" i="9"/>
  <c r="R11" i="9"/>
  <c r="M11" i="9"/>
  <c r="J11" i="9"/>
  <c r="G11" i="9"/>
  <c r="D11" i="9"/>
  <c r="C11" i="9"/>
  <c r="B11" i="9"/>
  <c r="U10" i="9"/>
  <c r="R10" i="9"/>
  <c r="M10" i="9"/>
  <c r="J10" i="9"/>
  <c r="G10" i="9"/>
  <c r="D10" i="9"/>
  <c r="C10" i="9"/>
  <c r="B10" i="9"/>
  <c r="U9" i="9"/>
  <c r="R9" i="9"/>
  <c r="M9" i="9"/>
  <c r="J9" i="9"/>
  <c r="G9" i="9"/>
  <c r="D9" i="9"/>
  <c r="C9" i="9"/>
  <c r="B9" i="9"/>
  <c r="U8" i="9"/>
  <c r="R8" i="9"/>
  <c r="M8" i="9"/>
  <c r="J8" i="9"/>
  <c r="G8" i="9"/>
  <c r="D8" i="9"/>
  <c r="C8" i="9"/>
  <c r="B8" i="9"/>
  <c r="U7" i="9"/>
  <c r="R7" i="9"/>
  <c r="M7" i="9"/>
  <c r="J7" i="9"/>
  <c r="G7" i="9"/>
  <c r="D7" i="9"/>
  <c r="C7" i="9"/>
  <c r="B7" i="9"/>
  <c r="U6" i="9"/>
  <c r="T6" i="9"/>
  <c r="S6" i="9"/>
  <c r="R6" i="9"/>
  <c r="Q6" i="9"/>
  <c r="P6" i="9"/>
  <c r="O6" i="9"/>
  <c r="N6" i="9"/>
  <c r="M6" i="9"/>
  <c r="M21" i="9" s="1"/>
  <c r="L6" i="9"/>
  <c r="K6" i="9"/>
  <c r="J6" i="9"/>
  <c r="I6" i="9"/>
  <c r="H6" i="9"/>
  <c r="G6" i="9"/>
  <c r="F6" i="9"/>
  <c r="E6" i="9"/>
  <c r="C6" i="9"/>
  <c r="B6" i="9"/>
  <c r="D6" i="9" s="1"/>
  <c r="H19" i="8" l="1"/>
  <c r="H20" i="8" s="1"/>
  <c r="H21" i="8" s="1"/>
  <c r="H16" i="7"/>
  <c r="H19" i="7" s="1"/>
  <c r="H22" i="7"/>
  <c r="I22" i="7"/>
  <c r="H20" i="7"/>
  <c r="H21" i="7" s="1"/>
  <c r="G20" i="7"/>
  <c r="G21" i="7" s="1"/>
  <c r="G22" i="7" s="1"/>
  <c r="I20" i="7"/>
  <c r="I21" i="7" s="1"/>
  <c r="F19" i="8"/>
  <c r="F20" i="8" s="1"/>
  <c r="F21" i="8" s="1"/>
  <c r="F18" i="6"/>
  <c r="F19" i="6" s="1"/>
  <c r="B18" i="4"/>
  <c r="F14" i="3"/>
  <c r="F15" i="3" s="1"/>
  <c r="F16" i="3" s="1"/>
  <c r="B16" i="3"/>
  <c r="F20" i="6"/>
  <c r="C21" i="4"/>
  <c r="G20" i="4"/>
  <c r="G21" i="4" s="1"/>
  <c r="G19" i="4"/>
  <c r="C20" i="6"/>
  <c r="G18" i="6"/>
  <c r="G19" i="6" s="1"/>
  <c r="G20" i="6" s="1"/>
  <c r="G14" i="3"/>
  <c r="G19" i="8"/>
  <c r="G20" i="8" s="1"/>
  <c r="G21" i="8" s="1"/>
  <c r="C21" i="8"/>
  <c r="H20" i="4"/>
  <c r="H21" i="4" s="1"/>
  <c r="C22" i="7"/>
  <c r="D21" i="8"/>
  <c r="D15" i="9"/>
  <c r="D21" i="9" s="1"/>
  <c r="B21" i="9"/>
  <c r="H16" i="3"/>
  <c r="D22" i="7"/>
  <c r="F20" i="4" l="1"/>
  <c r="F21" i="4" s="1"/>
  <c r="F19" i="4"/>
  <c r="B21" i="4"/>
  <c r="G15" i="3"/>
  <c r="G16" i="3" s="1"/>
</calcChain>
</file>

<file path=xl/sharedStrings.xml><?xml version="1.0" encoding="utf-8"?>
<sst xmlns="http://schemas.openxmlformats.org/spreadsheetml/2006/main" count="534" uniqueCount="170">
  <si>
    <t/>
  </si>
  <si>
    <r>
      <rPr>
        <sz val="25"/>
        <color rgb="FF000000"/>
        <rFont val="Calibri"/>
        <family val="2"/>
      </rPr>
      <t>2021</t>
    </r>
    <r>
      <rPr>
        <sz val="25"/>
        <color rgb="FF000000"/>
        <rFont val="宋体"/>
        <family val="3"/>
        <charset val="134"/>
      </rPr>
      <t>年度社会保险基金预算调整封面</t>
    </r>
  </si>
  <si>
    <t>编制单位名称（章）：</t>
  </si>
  <si>
    <t>鹤山市社会保险基金管理局</t>
  </si>
  <si>
    <t>单位负责人 （章）：</t>
  </si>
  <si>
    <t>黄艳华</t>
  </si>
  <si>
    <t>财务负责人 （章）：</t>
  </si>
  <si>
    <t>雷超雄</t>
  </si>
  <si>
    <t>经  办  人 （章）：</t>
  </si>
  <si>
    <t>马焕喜、区淑琪</t>
  </si>
  <si>
    <t>联   系  电  话：</t>
  </si>
  <si>
    <t>报   出  日  期：</t>
  </si>
  <si>
    <t>2021年社会保险基金预算总表</t>
  </si>
  <si>
    <t>单位：万元</t>
  </si>
  <si>
    <t>项        目</t>
  </si>
  <si>
    <t>合  计</t>
  </si>
  <si>
    <t>企业职工基本养老保险基金</t>
  </si>
  <si>
    <t>城乡居民基本养老保险基金</t>
  </si>
  <si>
    <t>机关事业单位基本养老保险基金</t>
  </si>
  <si>
    <t>职工基本医疗保险基金（含生育保险）</t>
  </si>
  <si>
    <t>城乡居民基本医疗保险基金</t>
  </si>
  <si>
    <t>工伤保险基金</t>
  </si>
  <si>
    <t>失业保险基金</t>
  </si>
  <si>
    <t>年初预算数</t>
  </si>
  <si>
    <t>调整数</t>
  </si>
  <si>
    <t>调整后预算数</t>
  </si>
  <si>
    <t>一、收入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</si>
  <si>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</si>
  <si>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</si>
  <si>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</si>
  <si>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4、委托投资收益</t>
  </si>
  <si>
    <t xml:space="preserve">           5、其他收入</t>
  </si>
  <si>
    <t xml:space="preserve">           6、转移收入</t>
  </si>
  <si>
    <t xml:space="preserve">           7、上级补助收入</t>
  </si>
  <si>
    <t xml:space="preserve">           8、中央调剂基金收入（中央专用)</t>
  </si>
  <si>
    <t>二、支出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</si>
  <si>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</si>
  <si>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</si>
  <si>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</si>
  <si>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4、上解上级支出</t>
  </si>
  <si>
    <t xml:space="preserve">           5、大病保险支出</t>
  </si>
  <si>
    <t>三、本年收支结余</t>
  </si>
  <si>
    <t>四、年末滚存结余</t>
  </si>
  <si>
    <t>2021年企业职工基本养老保险基金预算调整表</t>
  </si>
  <si>
    <t>项         目</t>
  </si>
  <si>
    <t>项       目</t>
  </si>
  <si>
    <t>一、基本养老保险费收入</t>
  </si>
  <si>
    <t>一、基本养老金支出</t>
  </si>
  <si>
    <t>二、利息收入</t>
  </si>
  <si>
    <t>其中：离休金</t>
  </si>
  <si>
    <t>三、财政补贴收入</t>
  </si>
  <si>
    <t>二、医疗补助金支出</t>
  </si>
  <si>
    <t>其中：地方财政补助</t>
  </si>
  <si>
    <t>三、丧葬抚恤补助支出</t>
  </si>
  <si>
    <t>四、委托投资收益</t>
  </si>
  <si>
    <t>—</t>
  </si>
  <si>
    <t>五、其他收入</t>
  </si>
  <si>
    <t>四、其他支出</t>
  </si>
  <si>
    <t>其中：滞纳金</t>
  </si>
  <si>
    <t>六、转移收入</t>
  </si>
  <si>
    <t>五、转移支出</t>
  </si>
  <si>
    <t>七、本年收入小计</t>
  </si>
  <si>
    <t>六、本年支出小计</t>
  </si>
  <si>
    <t>八、上级补助收入</t>
  </si>
  <si>
    <t>七、补助下级支出</t>
  </si>
  <si>
    <t>其中：中央调剂资金收入
       （省级专用）</t>
  </si>
  <si>
    <t>其中：中央调剂基金支出
       （中央专用）</t>
  </si>
  <si>
    <t>九、下级上解收入</t>
  </si>
  <si>
    <t>八、上解上级支出</t>
  </si>
  <si>
    <t>其中：中央调剂基金收入
        （中央专用）</t>
  </si>
  <si>
    <t>其中：中央调剂资金支出
        （省级专用）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</si>
  <si>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</si>
  <si>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</si>
  <si>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</si>
  <si>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</si>
  <si>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</si>
  <si>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    计</t>
  </si>
  <si>
    <t>2021年工伤保险基金预算调整表</t>
  </si>
  <si>
    <t>一、工伤保险费收入</t>
  </si>
  <si>
    <t>一、工伤保险待遇支出</t>
  </si>
  <si>
    <t>其中：医疗待遇支出</t>
  </si>
  <si>
    <t>二、劳动能力鉴定支出</t>
  </si>
  <si>
    <t>四、其他收入</t>
  </si>
  <si>
    <t>三、工伤预防费用支出</t>
  </si>
  <si>
    <t>五、本年收入小计</t>
  </si>
  <si>
    <t>五、本年支出小计</t>
  </si>
  <si>
    <t>六、上级补助收入</t>
  </si>
  <si>
    <t>六、补助下级支出</t>
  </si>
  <si>
    <t>七、下级上解收入</t>
  </si>
  <si>
    <t>七、上解上级支出</t>
  </si>
  <si>
    <t>八、本年收入合计</t>
  </si>
  <si>
    <t>八、本年支出合计</t>
  </si>
  <si>
    <t>九、本年收支结余</t>
  </si>
  <si>
    <t>九、上年结余</t>
  </si>
  <si>
    <t>十、年末滚存结余</t>
  </si>
  <si>
    <t>2021年失业保险基金收支预算调整表</t>
  </si>
  <si>
    <t>项           目</t>
  </si>
  <si>
    <t>一、失业保险费收入</t>
  </si>
  <si>
    <t>一、失业保险金支出</t>
  </si>
  <si>
    <t>二、财政补贴收入</t>
  </si>
  <si>
    <t xml:space="preserve">二、基本医疗保险费支出 </t>
  </si>
  <si>
    <t>三、利息收入</t>
  </si>
  <si>
    <t>三、丧葬补助金和抚恤金支出</t>
  </si>
  <si>
    <t>四、转移收入</t>
  </si>
  <si>
    <t>四、职业培训和职业介绍补贴支出</t>
  </si>
  <si>
    <t>五、其他费用支出</t>
  </si>
  <si>
    <t xml:space="preserve">    其中：滞纳金</t>
  </si>
  <si>
    <t>六、稳定岗位补贴支出</t>
  </si>
  <si>
    <t>×</t>
  </si>
  <si>
    <t>七、技能提升补贴支出</t>
  </si>
  <si>
    <t>八、转移支出</t>
  </si>
  <si>
    <t>九、其他支出</t>
  </si>
  <si>
    <t xml:space="preserve">    其中：失业补助金支出</t>
  </si>
  <si>
    <t xml:space="preserve">          临时生活补助支出</t>
  </si>
  <si>
    <t>六、本年收入小计</t>
  </si>
  <si>
    <t>十、本年支出小计</t>
  </si>
  <si>
    <t>七、上级补助收入</t>
  </si>
  <si>
    <t>十一、补助下级支出</t>
  </si>
  <si>
    <t>八、下级上解收入</t>
  </si>
  <si>
    <t>十二、上解上级支出</t>
  </si>
  <si>
    <t>九、本年收入合计</t>
  </si>
  <si>
    <t>十三、本年支出合计</t>
  </si>
  <si>
    <t>十四、本年收支结余</t>
  </si>
  <si>
    <t>十、上年结余</t>
  </si>
  <si>
    <t>十五、年末滚存结余</t>
  </si>
  <si>
    <t>2021年城乡居民基本养老保险基金收支预算调整表</t>
  </si>
  <si>
    <t>项          目</t>
  </si>
  <si>
    <t>一、个人缴费收入</t>
  </si>
  <si>
    <t>一、基础养老金支出</t>
  </si>
  <si>
    <t xml:space="preserve">    其中:财政为困难人员代缴收入</t>
  </si>
  <si>
    <t>二、个人账户养老金支出</t>
  </si>
  <si>
    <t>三、丧葬补助金支出</t>
  </si>
  <si>
    <t xml:space="preserve">    其中:财政对基础养老金的补贴</t>
  </si>
  <si>
    <t>四、转移支出</t>
  </si>
  <si>
    <t xml:space="preserve">         财政对个人缴费的补贴</t>
  </si>
  <si>
    <t>五、其他支出</t>
  </si>
  <si>
    <t>三、集体补助收入</t>
  </si>
  <si>
    <t>四、利息收入</t>
  </si>
  <si>
    <t>五、委托投资收益</t>
  </si>
  <si>
    <t>七、其他收入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</si>
  <si>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</si>
  <si>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</si>
  <si>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</si>
  <si>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</si>
  <si>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</si>
  <si>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总         计</t>
  </si>
  <si>
    <t>2021年机关事业单位基本养老保险基金收支预算调整表</t>
  </si>
  <si>
    <t>项目</t>
  </si>
  <si>
    <t>其中：正常收入</t>
  </si>
  <si>
    <t>其中：正常支出</t>
  </si>
  <si>
    <t xml:space="preserve">      准备期补收</t>
  </si>
  <si>
    <t xml:space="preserve">      准备期补支</t>
  </si>
  <si>
    <t>二、转移支出</t>
  </si>
  <si>
    <t xml:space="preserve">    其中：地方财政补贴</t>
  </si>
  <si>
    <t>三、其他支出</t>
  </si>
  <si>
    <t>四、本年支出小计</t>
  </si>
  <si>
    <t>五、补助下级支出</t>
  </si>
  <si>
    <t>六、上解上级支出</t>
  </si>
  <si>
    <t>七、本年支出合计</t>
  </si>
  <si>
    <t>八、本年收支结余</t>
  </si>
  <si>
    <t>九、年末滚存结余</t>
  </si>
  <si>
    <t>单位：万元</t>
    <phoneticPr fontId="23" type="noConversion"/>
  </si>
  <si>
    <t>单位：万元</t>
    <phoneticPr fontId="23" type="noConversion"/>
  </si>
  <si>
    <t>附件3：</t>
    <phoneticPr fontId="23" type="noConversion"/>
  </si>
  <si>
    <t>附件3-1:</t>
    <phoneticPr fontId="23" type="noConversion"/>
  </si>
  <si>
    <t>附件3-2:</t>
    <phoneticPr fontId="23" type="noConversion"/>
  </si>
  <si>
    <t>附件3-3:</t>
    <phoneticPr fontId="23" type="noConversion"/>
  </si>
  <si>
    <t>附件3-4:</t>
    <phoneticPr fontId="23" type="noConversion"/>
  </si>
  <si>
    <t>附件3-5:</t>
    <phoneticPr fontId="23" type="noConversion"/>
  </si>
  <si>
    <t>附件3-6: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</si>
</sst>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0_);[Red]\(#,##0.00\)"/>
    <numFmt numFmtId="178" formatCode="#,##0.00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5"/>
      <color indexed="8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25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Calibri"/>
      <family val="2"/>
    </font>
    <font>
      <sz val="10"/>
      <name val="宋体"/>
      <family val="3"/>
      <charset val="134"/>
    </font>
    <font>
      <b/>
      <sz val="24"/>
      <color indexed="8"/>
      <name val="黑体"/>
      <family val="3"/>
      <charset val="134"/>
    </font>
    <font>
      <b/>
      <sz val="24"/>
      <name val="黑体"/>
      <family val="3"/>
      <charset val="134"/>
    </font>
    <font>
      <sz val="12"/>
      <color indexed="8"/>
      <name val="Arial Narrow"/>
      <family val="2"/>
    </font>
    <font>
      <b/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Calibri"/>
      <family val="2"/>
    </font>
    <font>
      <sz val="25"/>
      <color rgb="FF000000"/>
      <name val="Calibri"/>
      <family val="2"/>
    </font>
    <font>
      <sz val="11"/>
      <color rgb="FF000000"/>
      <name val="宋体"/>
      <family val="3"/>
      <charset val="134"/>
    </font>
    <font>
      <sz val="25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1" fillId="0" borderId="0"/>
  </cellStyleXfs>
  <cellXfs count="118">
    <xf numFmtId="0" fontId="0" fillId="0" borderId="0" xfId="0">
      <alignment vertical="center"/>
    </xf>
    <xf numFmtId="0" fontId="1" fillId="2" borderId="0" xfId="4" applyFill="1"/>
    <xf numFmtId="0" fontId="2" fillId="0" borderId="0" xfId="2" applyFont="1" applyFill="1" applyBorder="1"/>
    <xf numFmtId="0" fontId="1" fillId="0" borderId="0" xfId="4"/>
    <xf numFmtId="0" fontId="5" fillId="2" borderId="1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0" fontId="4" fillId="2" borderId="1" xfId="2" applyFont="1" applyFill="1" applyBorder="1"/>
    <xf numFmtId="0" fontId="5" fillId="2" borderId="1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right" vertical="center"/>
    </xf>
    <xf numFmtId="49" fontId="5" fillId="2" borderId="3" xfId="2" applyNumberFormat="1" applyFon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center" vertical="center"/>
    </xf>
    <xf numFmtId="49" fontId="4" fillId="2" borderId="3" xfId="2" applyNumberFormat="1" applyFont="1" applyFill="1" applyBorder="1" applyAlignment="1">
      <alignment vertical="center"/>
    </xf>
    <xf numFmtId="176" fontId="5" fillId="2" borderId="3" xfId="2" applyNumberFormat="1" applyFont="1" applyFill="1" applyBorder="1" applyAlignment="1">
      <alignment horizontal="center" vertical="center"/>
    </xf>
    <xf numFmtId="176" fontId="5" fillId="2" borderId="5" xfId="2" applyNumberFormat="1" applyFont="1" applyFill="1" applyBorder="1" applyAlignment="1">
      <alignment horizontal="center" vertical="center"/>
    </xf>
    <xf numFmtId="49" fontId="5" fillId="2" borderId="6" xfId="2" applyNumberFormat="1" applyFont="1" applyFill="1" applyBorder="1" applyAlignment="1">
      <alignment vertical="center"/>
    </xf>
    <xf numFmtId="49" fontId="4" fillId="2" borderId="3" xfId="2" applyNumberFormat="1" applyFont="1" applyFill="1" applyBorder="1" applyAlignment="1">
      <alignment horizontal="center" vertical="center"/>
    </xf>
    <xf numFmtId="0" fontId="1" fillId="2" borderId="0" xfId="5" applyFill="1"/>
    <xf numFmtId="0" fontId="2" fillId="0" borderId="0" xfId="1" applyFont="1" applyFill="1" applyBorder="1"/>
    <xf numFmtId="0" fontId="1" fillId="0" borderId="0" xfId="5"/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0" fontId="4" fillId="2" borderId="1" xfId="1" applyFont="1" applyFill="1" applyBorder="1"/>
    <xf numFmtId="0" fontId="4" fillId="2" borderId="1" xfId="1" applyFont="1" applyFill="1" applyBorder="1" applyAlignment="1">
      <alignment horizontal="right"/>
    </xf>
    <xf numFmtId="0" fontId="5" fillId="2" borderId="1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176" fontId="5" fillId="2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 wrapText="1"/>
    </xf>
    <xf numFmtId="49" fontId="5" fillId="2" borderId="3" xfId="1" applyNumberFormat="1" applyFont="1" applyFill="1" applyBorder="1" applyAlignment="1">
      <alignment horizontal="center" vertical="center"/>
    </xf>
    <xf numFmtId="0" fontId="2" fillId="0" borderId="0" xfId="2" applyFont="1" applyFill="1" applyAlignment="1"/>
    <xf numFmtId="0" fontId="1" fillId="0" borderId="0" xfId="2" applyFont="1" applyFill="1" applyAlignment="1"/>
    <xf numFmtId="0" fontId="7" fillId="3" borderId="0" xfId="2" applyFont="1" applyFill="1" applyAlignment="1">
      <alignment vertical="center"/>
    </xf>
    <xf numFmtId="49" fontId="5" fillId="3" borderId="2" xfId="2" applyNumberFormat="1" applyFont="1" applyFill="1" applyBorder="1" applyAlignment="1">
      <alignment vertical="center"/>
    </xf>
    <xf numFmtId="49" fontId="5" fillId="3" borderId="2" xfId="2" applyNumberFormat="1" applyFont="1" applyFill="1" applyBorder="1" applyAlignment="1">
      <alignment horizontal="right" vertical="center"/>
    </xf>
    <xf numFmtId="0" fontId="7" fillId="3" borderId="7" xfId="2" applyFont="1" applyFill="1" applyBorder="1" applyAlignment="1">
      <alignment vertical="center"/>
    </xf>
    <xf numFmtId="49" fontId="5" fillId="3" borderId="8" xfId="2" applyNumberFormat="1" applyFont="1" applyFill="1" applyBorder="1" applyAlignment="1">
      <alignment horizontal="center" vertical="center"/>
    </xf>
    <xf numFmtId="0" fontId="7" fillId="3" borderId="9" xfId="2" applyFont="1" applyFill="1" applyBorder="1" applyAlignment="1">
      <alignment vertical="center"/>
    </xf>
    <xf numFmtId="49" fontId="5" fillId="3" borderId="3" xfId="2" applyNumberFormat="1" applyFont="1" applyFill="1" applyBorder="1" applyAlignment="1">
      <alignment vertical="center"/>
    </xf>
    <xf numFmtId="49" fontId="5" fillId="2" borderId="3" xfId="2" applyNumberFormat="1" applyFont="1" applyFill="1" applyBorder="1" applyAlignment="1">
      <alignment vertical="center"/>
    </xf>
    <xf numFmtId="49" fontId="5" fillId="2" borderId="3" xfId="2" applyNumberFormat="1" applyFont="1" applyFill="1" applyBorder="1" applyAlignment="1">
      <alignment vertical="center" wrapText="1"/>
    </xf>
    <xf numFmtId="49" fontId="5" fillId="3" borderId="3" xfId="2" applyNumberFormat="1" applyFont="1" applyFill="1" applyBorder="1" applyAlignment="1">
      <alignment horizontal="left" vertical="center"/>
    </xf>
    <xf numFmtId="0" fontId="2" fillId="3" borderId="9" xfId="2" applyFont="1" applyFill="1" applyBorder="1" applyAlignment="1"/>
    <xf numFmtId="49" fontId="5" fillId="3" borderId="3" xfId="2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0" borderId="0" xfId="3">
      <alignment vertical="center"/>
    </xf>
    <xf numFmtId="177" fontId="11" fillId="0" borderId="0" xfId="3" applyNumberFormat="1" applyAlignment="1">
      <alignment vertical="center" wrapText="1"/>
    </xf>
    <xf numFmtId="178" fontId="11" fillId="0" borderId="0" xfId="3" applyNumberFormat="1">
      <alignment vertical="center"/>
    </xf>
    <xf numFmtId="0" fontId="9" fillId="4" borderId="1" xfId="3" applyFont="1" applyFill="1" applyBorder="1" applyAlignment="1">
      <alignment horizontal="left" vertical="center" wrapText="1"/>
    </xf>
    <xf numFmtId="177" fontId="9" fillId="4" borderId="1" xfId="3" applyNumberFormat="1" applyFont="1" applyFill="1" applyBorder="1" applyAlignment="1">
      <alignment horizontal="left" vertical="center" wrapText="1"/>
    </xf>
    <xf numFmtId="178" fontId="9" fillId="4" borderId="1" xfId="3" applyNumberFormat="1" applyFont="1" applyFill="1" applyBorder="1" applyAlignment="1">
      <alignment horizontal="right" vertical="center" wrapText="1"/>
    </xf>
    <xf numFmtId="0" fontId="9" fillId="4" borderId="10" xfId="3" applyFont="1" applyFill="1" applyBorder="1" applyAlignment="1">
      <alignment horizontal="center" vertical="center" wrapText="1"/>
    </xf>
    <xf numFmtId="177" fontId="9" fillId="4" borderId="10" xfId="3" applyNumberFormat="1" applyFont="1" applyFill="1" applyBorder="1" applyAlignment="1">
      <alignment horizontal="center" vertical="center" wrapText="1"/>
    </xf>
    <xf numFmtId="178" fontId="9" fillId="4" borderId="10" xfId="3" applyNumberFormat="1" applyFont="1" applyFill="1" applyBorder="1" applyAlignment="1">
      <alignment horizontal="center" vertical="center" wrapText="1"/>
    </xf>
    <xf numFmtId="0" fontId="9" fillId="4" borderId="10" xfId="3" applyFont="1" applyFill="1" applyBorder="1" applyAlignment="1">
      <alignment horizontal="left" vertical="center" wrapText="1"/>
    </xf>
    <xf numFmtId="176" fontId="9" fillId="2" borderId="10" xfId="3" applyNumberFormat="1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left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top" wrapText="1"/>
    </xf>
    <xf numFmtId="0" fontId="13" fillId="0" borderId="0" xfId="4" applyFont="1" applyFill="1" applyAlignment="1"/>
    <xf numFmtId="0" fontId="6" fillId="0" borderId="2" xfId="4" applyNumberFormat="1" applyFont="1" applyFill="1" applyBorder="1" applyAlignment="1" applyProtection="1">
      <alignment vertical="center"/>
    </xf>
    <xf numFmtId="0" fontId="16" fillId="0" borderId="0" xfId="4" applyNumberFormat="1" applyFont="1" applyFill="1" applyBorder="1" applyAlignment="1" applyProtection="1">
      <alignment vertical="center"/>
    </xf>
    <xf numFmtId="0" fontId="16" fillId="0" borderId="1" xfId="4" applyNumberFormat="1" applyFont="1" applyFill="1" applyBorder="1" applyAlignment="1" applyProtection="1">
      <alignment vertical="center"/>
    </xf>
    <xf numFmtId="0" fontId="13" fillId="0" borderId="1" xfId="4" applyNumberFormat="1" applyFont="1" applyFill="1" applyBorder="1" applyAlignment="1" applyProtection="1"/>
    <xf numFmtId="0" fontId="18" fillId="3" borderId="3" xfId="2" applyFont="1" applyFill="1" applyBorder="1" applyAlignment="1">
      <alignment horizontal="center" vertical="center" wrapText="1"/>
    </xf>
    <xf numFmtId="176" fontId="1" fillId="0" borderId="17" xfId="2" applyNumberFormat="1" applyFont="1" applyFill="1" applyBorder="1" applyAlignment="1">
      <alignment horizontal="right" vertical="center"/>
    </xf>
    <xf numFmtId="0" fontId="6" fillId="0" borderId="17" xfId="4" applyNumberFormat="1" applyFont="1" applyFill="1" applyBorder="1" applyAlignment="1" applyProtection="1">
      <alignment vertical="center" wrapText="1"/>
    </xf>
    <xf numFmtId="176" fontId="1" fillId="2" borderId="17" xfId="2" applyNumberFormat="1" applyFont="1" applyFill="1" applyBorder="1" applyAlignment="1">
      <alignment horizontal="right" vertical="center"/>
    </xf>
    <xf numFmtId="0" fontId="13" fillId="0" borderId="0" xfId="4" applyNumberFormat="1" applyFont="1" applyFill="1" applyBorder="1" applyAlignment="1" applyProtection="1"/>
    <xf numFmtId="0" fontId="18" fillId="0" borderId="0" xfId="4" applyNumberFormat="1" applyFont="1" applyFill="1" applyBorder="1" applyAlignment="1" applyProtection="1">
      <alignment vertical="center"/>
    </xf>
    <xf numFmtId="0" fontId="16" fillId="0" borderId="2" xfId="4" applyNumberFormat="1" applyFont="1" applyFill="1" applyBorder="1" applyAlignment="1" applyProtection="1">
      <alignment vertical="center"/>
    </xf>
    <xf numFmtId="0" fontId="6" fillId="0" borderId="2" xfId="4" applyNumberFormat="1" applyFont="1" applyFill="1" applyBorder="1" applyAlignment="1" applyProtection="1">
      <alignment horizontal="right" vertical="center"/>
    </xf>
    <xf numFmtId="176" fontId="1" fillId="0" borderId="17" xfId="2" applyNumberFormat="1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 applyProtection="1">
      <alignment horizontal="right" vertical="center"/>
    </xf>
    <xf numFmtId="176" fontId="1" fillId="0" borderId="18" xfId="2" applyNumberFormat="1" applyFont="1" applyFill="1" applyBorder="1" applyAlignment="1">
      <alignment horizontal="center" vertical="center"/>
    </xf>
    <xf numFmtId="176" fontId="1" fillId="0" borderId="3" xfId="2" applyNumberFormat="1" applyFont="1" applyFill="1" applyBorder="1" applyAlignment="1">
      <alignment horizontal="center" vertical="center"/>
    </xf>
    <xf numFmtId="176" fontId="1" fillId="2" borderId="17" xfId="2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>
      <alignment vertical="center"/>
    </xf>
    <xf numFmtId="0" fontId="6" fillId="0" borderId="16" xfId="4" applyNumberFormat="1" applyFont="1" applyFill="1" applyBorder="1" applyAlignment="1" applyProtection="1">
      <alignment horizontal="left" vertical="center" wrapText="1"/>
    </xf>
    <xf numFmtId="0" fontId="6" fillId="0" borderId="17" xfId="4" applyNumberFormat="1" applyFont="1" applyFill="1" applyBorder="1" applyAlignment="1" applyProtection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14" fontId="19" fillId="4" borderId="1" xfId="0" applyNumberFormat="1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14" fillId="0" borderId="0" xfId="4" applyNumberFormat="1" applyFont="1" applyFill="1" applyBorder="1" applyAlignment="1" applyProtection="1">
      <alignment horizontal="center" vertical="center"/>
    </xf>
    <xf numFmtId="0" fontId="15" fillId="0" borderId="0" xfId="4" applyNumberFormat="1" applyFont="1" applyFill="1" applyBorder="1" applyAlignment="1" applyProtection="1"/>
    <xf numFmtId="0" fontId="17" fillId="0" borderId="12" xfId="4" applyNumberFormat="1" applyFont="1" applyFill="1" applyBorder="1" applyAlignment="1" applyProtection="1">
      <alignment horizontal="center" vertical="center" wrapText="1"/>
    </xf>
    <xf numFmtId="0" fontId="17" fillId="0" borderId="13" xfId="4" applyNumberFormat="1" applyFont="1" applyFill="1" applyBorder="1" applyAlignment="1" applyProtection="1">
      <alignment horizontal="center" vertical="center" wrapText="1"/>
    </xf>
    <xf numFmtId="0" fontId="17" fillId="0" borderId="14" xfId="4" applyNumberFormat="1" applyFont="1" applyFill="1" applyBorder="1" applyAlignment="1" applyProtection="1">
      <alignment horizontal="center" vertical="center" wrapText="1"/>
    </xf>
    <xf numFmtId="0" fontId="17" fillId="0" borderId="15" xfId="4" applyNumberFormat="1" applyFont="1" applyFill="1" applyBorder="1" applyAlignment="1" applyProtection="1">
      <alignment horizontal="center" vertical="center" wrapText="1"/>
    </xf>
    <xf numFmtId="0" fontId="17" fillId="0" borderId="11" xfId="4" applyNumberFormat="1" applyFont="1" applyFill="1" applyBorder="1" applyAlignment="1" applyProtection="1">
      <alignment horizontal="center" vertical="center"/>
    </xf>
    <xf numFmtId="0" fontId="17" fillId="0" borderId="16" xfId="4" applyNumberFormat="1" applyFont="1" applyFill="1" applyBorder="1" applyAlignment="1" applyProtection="1">
      <alignment horizontal="center" vertical="center"/>
    </xf>
    <xf numFmtId="0" fontId="17" fillId="0" borderId="11" xfId="4" applyNumberFormat="1" applyFont="1" applyFill="1" applyBorder="1" applyAlignment="1" applyProtection="1">
      <alignment horizontal="center" vertical="center" wrapText="1"/>
    </xf>
    <xf numFmtId="0" fontId="17" fillId="0" borderId="16" xfId="4" applyNumberFormat="1" applyFont="1" applyFill="1" applyBorder="1" applyAlignment="1" applyProtection="1">
      <alignment horizontal="center" vertical="center" wrapText="1"/>
    </xf>
    <xf numFmtId="0" fontId="8" fillId="4" borderId="0" xfId="3" applyFont="1" applyFill="1" applyAlignment="1">
      <alignment horizontal="center" vertical="center" wrapText="1"/>
    </xf>
    <xf numFmtId="0" fontId="8" fillId="4" borderId="0" xfId="3" applyFont="1" applyFill="1" applyAlignment="1">
      <alignment horizontal="left" vertical="center" wrapText="1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49" fontId="3" fillId="3" borderId="0" xfId="2" applyNumberFormat="1" applyFont="1" applyFill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 applyAlignment="1">
      <alignment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</cellXfs>
  <cellStyles count="6">
    <cellStyle name="Normal" xfId="2"/>
    <cellStyle name="Normal 2" xfId="1"/>
    <cellStyle name="常规" xfId="0" builtinId="0"/>
    <cellStyle name="常规 2" xfId="3"/>
    <cellStyle name="常规 3" xfId="4"/>
    <cellStyle name="常规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ColWidth="9" defaultRowHeight="13.5"/>
  <cols>
    <col min="1" max="1" width="3.375" customWidth="1"/>
    <col min="2" max="3" width="12.375" customWidth="1"/>
    <col min="4" max="4" width="10.75" customWidth="1"/>
    <col min="5" max="5" width="22.5" customWidth="1"/>
    <col min="6" max="6" width="13.75" customWidth="1"/>
    <col min="7" max="7" width="8.875" customWidth="1"/>
    <col min="8" max="8" width="10.25" customWidth="1"/>
    <col min="9" max="9" width="13.25" customWidth="1"/>
    <col min="10" max="10" width="3.25" customWidth="1"/>
    <col min="11" max="11" width="7.625" customWidth="1"/>
  </cols>
  <sheetData>
    <row r="1" spans="1:11">
      <c r="A1" s="88" t="s">
        <v>163</v>
      </c>
      <c r="B1" s="88"/>
      <c r="C1" s="88"/>
    </row>
    <row r="2" spans="1:11" ht="23.1" customHeight="1">
      <c r="A2" s="85" t="s">
        <v>0</v>
      </c>
      <c r="B2" s="85"/>
      <c r="C2" s="85"/>
      <c r="D2" s="85" t="s">
        <v>0</v>
      </c>
      <c r="E2" s="85" t="s">
        <v>0</v>
      </c>
      <c r="F2" s="85" t="s">
        <v>0</v>
      </c>
      <c r="G2" s="85" t="s">
        <v>0</v>
      </c>
      <c r="H2" s="85" t="s">
        <v>0</v>
      </c>
      <c r="I2" s="85" t="s">
        <v>0</v>
      </c>
      <c r="J2" s="85" t="s">
        <v>0</v>
      </c>
      <c r="K2" s="87" t="s">
        <v>0</v>
      </c>
    </row>
    <row r="3" spans="1:11" ht="23.1" customHeight="1">
      <c r="A3" s="85"/>
      <c r="B3" s="85"/>
      <c r="C3" s="85"/>
      <c r="D3" s="85" t="s">
        <v>0</v>
      </c>
      <c r="E3" s="85" t="s">
        <v>0</v>
      </c>
      <c r="F3" s="85" t="s">
        <v>0</v>
      </c>
      <c r="G3" s="85" t="s">
        <v>0</v>
      </c>
      <c r="H3" s="85" t="s">
        <v>0</v>
      </c>
      <c r="I3" s="85" t="s">
        <v>0</v>
      </c>
      <c r="J3" s="85" t="s">
        <v>0</v>
      </c>
      <c r="K3" s="87" t="s">
        <v>0</v>
      </c>
    </row>
    <row r="4" spans="1:11" ht="23.1" customHeight="1">
      <c r="A4" s="85" t="s">
        <v>0</v>
      </c>
      <c r="B4" s="85"/>
      <c r="C4" s="85"/>
      <c r="D4" s="85" t="s">
        <v>0</v>
      </c>
      <c r="E4" s="85" t="s">
        <v>0</v>
      </c>
      <c r="F4" s="85" t="s">
        <v>0</v>
      </c>
      <c r="G4" s="85" t="s">
        <v>0</v>
      </c>
      <c r="H4" s="85" t="s">
        <v>0</v>
      </c>
      <c r="I4" s="85" t="s">
        <v>0</v>
      </c>
      <c r="J4" s="85" t="s">
        <v>0</v>
      </c>
      <c r="K4" s="87" t="s">
        <v>0</v>
      </c>
    </row>
    <row r="5" spans="1:11" ht="42" customHeight="1">
      <c r="A5" s="85" t="s">
        <v>0</v>
      </c>
      <c r="B5" s="85"/>
      <c r="C5" s="85"/>
      <c r="D5" s="93" t="s">
        <v>1</v>
      </c>
      <c r="E5" s="94" t="s">
        <v>0</v>
      </c>
      <c r="F5" s="94" t="s">
        <v>0</v>
      </c>
      <c r="G5" s="94" t="s">
        <v>0</v>
      </c>
      <c r="H5" s="94" t="s">
        <v>0</v>
      </c>
      <c r="I5" s="94" t="s">
        <v>0</v>
      </c>
      <c r="J5" s="85" t="s">
        <v>0</v>
      </c>
      <c r="K5" s="87" t="s">
        <v>0</v>
      </c>
    </row>
    <row r="6" spans="1:11" ht="23.1" customHeight="1">
      <c r="A6" s="85" t="s">
        <v>0</v>
      </c>
      <c r="B6" s="85"/>
      <c r="C6" s="85"/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7" t="s">
        <v>0</v>
      </c>
    </row>
    <row r="7" spans="1:11" ht="24" customHeight="1">
      <c r="A7" s="85" t="s">
        <v>0</v>
      </c>
      <c r="B7" s="85"/>
      <c r="C7" s="85"/>
      <c r="D7" s="85" t="s">
        <v>0</v>
      </c>
      <c r="E7" s="86" t="s">
        <v>2</v>
      </c>
      <c r="F7" s="95" t="s">
        <v>3</v>
      </c>
      <c r="G7" s="91" t="s">
        <v>0</v>
      </c>
      <c r="H7" s="91" t="s">
        <v>0</v>
      </c>
      <c r="I7" s="85" t="s">
        <v>0</v>
      </c>
      <c r="J7" s="85" t="s">
        <v>0</v>
      </c>
      <c r="K7" s="87" t="s">
        <v>0</v>
      </c>
    </row>
    <row r="8" spans="1:11" ht="24" customHeight="1">
      <c r="A8" s="85" t="s">
        <v>0</v>
      </c>
      <c r="B8" s="85"/>
      <c r="C8" s="85"/>
      <c r="D8" s="85" t="s">
        <v>0</v>
      </c>
      <c r="E8" s="86" t="s">
        <v>0</v>
      </c>
      <c r="F8" s="85" t="s">
        <v>0</v>
      </c>
      <c r="G8" s="85" t="s">
        <v>0</v>
      </c>
      <c r="H8" s="85" t="s">
        <v>0</v>
      </c>
      <c r="I8" s="85" t="s">
        <v>0</v>
      </c>
      <c r="J8" s="85" t="s">
        <v>0</v>
      </c>
      <c r="K8" s="87" t="s">
        <v>0</v>
      </c>
    </row>
    <row r="9" spans="1:11" ht="24" customHeight="1">
      <c r="A9" s="85" t="s">
        <v>0</v>
      </c>
      <c r="B9" s="85"/>
      <c r="C9" s="85"/>
      <c r="D9" s="85" t="s">
        <v>0</v>
      </c>
      <c r="E9" s="86" t="s">
        <v>4</v>
      </c>
      <c r="F9" s="95" t="s">
        <v>5</v>
      </c>
      <c r="G9" s="91" t="s">
        <v>0</v>
      </c>
      <c r="H9" s="91" t="s">
        <v>0</v>
      </c>
      <c r="I9" s="85" t="s">
        <v>0</v>
      </c>
      <c r="J9" s="85" t="s">
        <v>0</v>
      </c>
      <c r="K9" s="87" t="s">
        <v>0</v>
      </c>
    </row>
    <row r="10" spans="1:11" ht="24" customHeight="1">
      <c r="A10" s="85" t="s">
        <v>0</v>
      </c>
      <c r="B10" s="85"/>
      <c r="C10" s="85"/>
      <c r="D10" s="85" t="s">
        <v>0</v>
      </c>
      <c r="E10" s="86" t="s">
        <v>0</v>
      </c>
      <c r="F10" s="85" t="s">
        <v>0</v>
      </c>
      <c r="G10" s="85" t="s">
        <v>0</v>
      </c>
      <c r="H10" s="85" t="s">
        <v>0</v>
      </c>
      <c r="I10" s="85" t="s">
        <v>0</v>
      </c>
      <c r="J10" s="85" t="s">
        <v>0</v>
      </c>
      <c r="K10" s="87" t="s">
        <v>0</v>
      </c>
    </row>
    <row r="11" spans="1:11" ht="24" customHeight="1">
      <c r="A11" s="85" t="s">
        <v>0</v>
      </c>
      <c r="B11" s="85"/>
      <c r="C11" s="85"/>
      <c r="D11" s="85" t="s">
        <v>0</v>
      </c>
      <c r="E11" s="86" t="s">
        <v>6</v>
      </c>
      <c r="F11" s="95" t="s">
        <v>7</v>
      </c>
      <c r="G11" s="91" t="s">
        <v>0</v>
      </c>
      <c r="H11" s="91" t="s">
        <v>0</v>
      </c>
      <c r="I11" s="85" t="s">
        <v>0</v>
      </c>
      <c r="J11" s="85" t="s">
        <v>0</v>
      </c>
      <c r="K11" s="87" t="s">
        <v>0</v>
      </c>
    </row>
    <row r="12" spans="1:11" ht="24" customHeight="1">
      <c r="A12" s="85" t="s">
        <v>0</v>
      </c>
      <c r="B12" s="85"/>
      <c r="C12" s="85"/>
      <c r="D12" s="85" t="s">
        <v>0</v>
      </c>
      <c r="E12" s="86" t="s">
        <v>0</v>
      </c>
      <c r="F12" s="85" t="s">
        <v>0</v>
      </c>
      <c r="G12" s="85" t="s">
        <v>0</v>
      </c>
      <c r="H12" s="85" t="s">
        <v>0</v>
      </c>
      <c r="I12" s="85" t="s">
        <v>0</v>
      </c>
      <c r="J12" s="85" t="s">
        <v>0</v>
      </c>
      <c r="K12" s="87" t="s">
        <v>0</v>
      </c>
    </row>
    <row r="13" spans="1:11" ht="24" customHeight="1">
      <c r="A13" s="85" t="s">
        <v>0</v>
      </c>
      <c r="B13" s="85"/>
      <c r="C13" s="85"/>
      <c r="D13" s="85" t="s">
        <v>0</v>
      </c>
      <c r="E13" s="86" t="s">
        <v>8</v>
      </c>
      <c r="F13" s="95" t="s">
        <v>9</v>
      </c>
      <c r="G13" s="91" t="s">
        <v>0</v>
      </c>
      <c r="H13" s="91" t="s">
        <v>0</v>
      </c>
      <c r="I13" s="85" t="s">
        <v>0</v>
      </c>
      <c r="J13" s="85" t="s">
        <v>0</v>
      </c>
      <c r="K13" s="87" t="s">
        <v>0</v>
      </c>
    </row>
    <row r="14" spans="1:11" ht="24" customHeight="1">
      <c r="A14" s="85" t="s">
        <v>0</v>
      </c>
      <c r="B14" s="85"/>
      <c r="C14" s="85"/>
      <c r="D14" s="85" t="s">
        <v>0</v>
      </c>
      <c r="E14" s="86" t="s">
        <v>0</v>
      </c>
      <c r="F14" s="85" t="s">
        <v>0</v>
      </c>
      <c r="G14" s="85" t="s">
        <v>0</v>
      </c>
      <c r="H14" s="85" t="s">
        <v>0</v>
      </c>
      <c r="I14" s="85" t="s">
        <v>0</v>
      </c>
      <c r="J14" s="85" t="s">
        <v>0</v>
      </c>
      <c r="K14" s="87" t="s">
        <v>0</v>
      </c>
    </row>
    <row r="15" spans="1:11" ht="24" customHeight="1">
      <c r="A15" s="85" t="s">
        <v>0</v>
      </c>
      <c r="B15" s="85"/>
      <c r="C15" s="85"/>
      <c r="D15" s="85" t="s">
        <v>0</v>
      </c>
      <c r="E15" s="86" t="s">
        <v>10</v>
      </c>
      <c r="F15" s="91">
        <v>8933169</v>
      </c>
      <c r="G15" s="91" t="s">
        <v>0</v>
      </c>
      <c r="H15" s="91" t="s">
        <v>0</v>
      </c>
      <c r="I15" s="85" t="s">
        <v>0</v>
      </c>
      <c r="J15" s="85" t="s">
        <v>0</v>
      </c>
      <c r="K15" s="87" t="s">
        <v>0</v>
      </c>
    </row>
    <row r="16" spans="1:11" ht="24" customHeight="1">
      <c r="A16" s="85" t="s">
        <v>0</v>
      </c>
      <c r="B16" s="85"/>
      <c r="C16" s="85"/>
      <c r="D16" s="85" t="s">
        <v>0</v>
      </c>
      <c r="E16" s="86" t="s">
        <v>0</v>
      </c>
      <c r="F16" s="85" t="s">
        <v>0</v>
      </c>
      <c r="G16" s="85" t="s">
        <v>0</v>
      </c>
      <c r="H16" s="85" t="s">
        <v>0</v>
      </c>
      <c r="I16" s="85" t="s">
        <v>0</v>
      </c>
      <c r="J16" s="85" t="s">
        <v>0</v>
      </c>
      <c r="K16" s="87" t="s">
        <v>0</v>
      </c>
    </row>
    <row r="17" spans="1:11" ht="24" customHeight="1">
      <c r="A17" s="85" t="s">
        <v>0</v>
      </c>
      <c r="B17" s="85"/>
      <c r="C17" s="85"/>
      <c r="D17" s="85" t="s">
        <v>0</v>
      </c>
      <c r="E17" s="86" t="s">
        <v>11</v>
      </c>
      <c r="F17" s="92">
        <v>44421</v>
      </c>
      <c r="G17" s="91" t="s">
        <v>0</v>
      </c>
      <c r="H17" s="91" t="s">
        <v>0</v>
      </c>
      <c r="I17" s="85" t="s">
        <v>0</v>
      </c>
      <c r="J17" s="85" t="s">
        <v>0</v>
      </c>
      <c r="K17" s="87" t="s">
        <v>0</v>
      </c>
    </row>
    <row r="18" spans="1:11" ht="24" customHeight="1">
      <c r="A18" s="85" t="s">
        <v>0</v>
      </c>
      <c r="B18" s="85"/>
      <c r="C18" s="85"/>
      <c r="D18" s="85" t="s">
        <v>0</v>
      </c>
      <c r="E18" s="85" t="s">
        <v>0</v>
      </c>
      <c r="F18" s="85" t="s">
        <v>0</v>
      </c>
      <c r="G18" s="85" t="s">
        <v>0</v>
      </c>
      <c r="H18" s="85" t="s">
        <v>0</v>
      </c>
      <c r="I18" s="85" t="s">
        <v>0</v>
      </c>
      <c r="J18" s="85" t="s">
        <v>0</v>
      </c>
      <c r="K18" s="87" t="s">
        <v>0</v>
      </c>
    </row>
  </sheetData>
  <mergeCells count="7">
    <mergeCell ref="F15:H15"/>
    <mergeCell ref="F17:H17"/>
    <mergeCell ref="D5:I5"/>
    <mergeCell ref="F7:H7"/>
    <mergeCell ref="F9:H9"/>
    <mergeCell ref="F11:H11"/>
    <mergeCell ref="F13:H1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workbookViewId="0">
      <pane xSplit="1" topLeftCell="D1" activePane="topRight" state="frozen"/>
      <selection pane="topRight"/>
    </sheetView>
  </sheetViews>
  <sheetFormatPr defaultColWidth="8" defaultRowHeight="14.25" customHeight="1"/>
  <cols>
    <col min="1" max="1" width="29.5" style="67" customWidth="1"/>
    <col min="2" max="2" width="12.125" style="67" customWidth="1"/>
    <col min="3" max="3" width="11" style="67" customWidth="1"/>
    <col min="4" max="4" width="12.125" style="67" customWidth="1"/>
    <col min="5" max="5" width="11.375" style="67" customWidth="1"/>
    <col min="6" max="6" width="11" style="67" customWidth="1"/>
    <col min="7" max="7" width="11.25" style="67" customWidth="1"/>
    <col min="8" max="8" width="10.125" style="67" customWidth="1"/>
    <col min="9" max="9" width="10" style="67" customWidth="1"/>
    <col min="10" max="10" width="10.75" style="67" customWidth="1"/>
    <col min="11" max="11" width="10.25" style="67" customWidth="1"/>
    <col min="12" max="12" width="9.875" style="67" customWidth="1"/>
    <col min="13" max="13" width="10.625" style="67" customWidth="1"/>
    <col min="14" max="14" width="12.25" style="67" customWidth="1"/>
    <col min="15" max="15" width="10.5" style="67" customWidth="1"/>
    <col min="16" max="16" width="10.75" style="67" customWidth="1"/>
    <col min="17" max="17" width="9.25" style="67" customWidth="1"/>
    <col min="18" max="18" width="11.375" style="67" customWidth="1"/>
    <col min="19" max="19" width="10.5" style="67" customWidth="1"/>
    <col min="20" max="20" width="9.375" style="67" customWidth="1"/>
    <col min="21" max="21" width="11.375" style="67" customWidth="1"/>
    <col min="22" max="22" width="10.5" style="67" customWidth="1"/>
    <col min="23" max="16384" width="8" style="67"/>
  </cols>
  <sheetData>
    <row r="1" spans="1:21" ht="14.25" customHeight="1">
      <c r="A1" s="67" t="s">
        <v>164</v>
      </c>
    </row>
    <row r="2" spans="1:21" ht="37.5" customHeight="1">
      <c r="A2" s="96" t="s">
        <v>12</v>
      </c>
      <c r="B2" s="96"/>
      <c r="C2" s="96"/>
      <c r="D2" s="96"/>
      <c r="E2" s="96"/>
      <c r="F2" s="96"/>
      <c r="G2" s="96"/>
      <c r="H2" s="97"/>
      <c r="I2" s="97"/>
      <c r="J2" s="97"/>
      <c r="K2" s="96"/>
      <c r="L2" s="96"/>
      <c r="M2" s="96"/>
      <c r="N2" s="96"/>
      <c r="O2" s="96"/>
      <c r="P2" s="96"/>
      <c r="Q2" s="96"/>
      <c r="R2" s="96"/>
      <c r="S2" s="96"/>
    </row>
    <row r="3" spans="1:21" ht="15.75" customHeight="1">
      <c r="A3" s="68"/>
      <c r="B3" s="69"/>
      <c r="C3" s="69"/>
      <c r="D3" s="69"/>
      <c r="E3" s="70"/>
      <c r="F3" s="70"/>
      <c r="G3" s="70"/>
      <c r="H3" s="71"/>
      <c r="I3" s="71"/>
      <c r="J3" s="71"/>
      <c r="K3" s="78"/>
      <c r="L3" s="78"/>
      <c r="M3" s="78"/>
      <c r="N3" s="78"/>
      <c r="O3" s="78"/>
      <c r="P3" s="79"/>
      <c r="Q3" s="81"/>
      <c r="R3" s="81"/>
      <c r="S3" s="81"/>
      <c r="U3" s="81" t="s">
        <v>13</v>
      </c>
    </row>
    <row r="4" spans="1:21" ht="39.75" customHeight="1">
      <c r="A4" s="102" t="s">
        <v>14</v>
      </c>
      <c r="B4" s="98" t="s">
        <v>15</v>
      </c>
      <c r="C4" s="99"/>
      <c r="D4" s="100"/>
      <c r="E4" s="101" t="s">
        <v>16</v>
      </c>
      <c r="F4" s="99"/>
      <c r="G4" s="100"/>
      <c r="H4" s="101" t="s">
        <v>17</v>
      </c>
      <c r="I4" s="99"/>
      <c r="J4" s="100"/>
      <c r="K4" s="101" t="s">
        <v>18</v>
      </c>
      <c r="L4" s="99"/>
      <c r="M4" s="100"/>
      <c r="N4" s="104" t="s">
        <v>19</v>
      </c>
      <c r="O4" s="104" t="s">
        <v>20</v>
      </c>
      <c r="P4" s="101" t="s">
        <v>21</v>
      </c>
      <c r="Q4" s="99"/>
      <c r="R4" s="100"/>
      <c r="S4" s="101" t="s">
        <v>22</v>
      </c>
      <c r="T4" s="99"/>
      <c r="U4" s="100"/>
    </row>
    <row r="5" spans="1:21" ht="39.75" customHeight="1">
      <c r="A5" s="103"/>
      <c r="B5" s="72" t="s">
        <v>23</v>
      </c>
      <c r="C5" s="72" t="s">
        <v>24</v>
      </c>
      <c r="D5" s="72" t="s">
        <v>25</v>
      </c>
      <c r="E5" s="72" t="s">
        <v>23</v>
      </c>
      <c r="F5" s="72" t="s">
        <v>24</v>
      </c>
      <c r="G5" s="72" t="s">
        <v>25</v>
      </c>
      <c r="H5" s="72" t="s">
        <v>23</v>
      </c>
      <c r="I5" s="72" t="s">
        <v>24</v>
      </c>
      <c r="J5" s="72" t="s">
        <v>25</v>
      </c>
      <c r="K5" s="72" t="s">
        <v>23</v>
      </c>
      <c r="L5" s="72" t="s">
        <v>24</v>
      </c>
      <c r="M5" s="72" t="s">
        <v>25</v>
      </c>
      <c r="N5" s="105"/>
      <c r="O5" s="105"/>
      <c r="P5" s="72" t="s">
        <v>23</v>
      </c>
      <c r="Q5" s="72" t="s">
        <v>24</v>
      </c>
      <c r="R5" s="72" t="s">
        <v>25</v>
      </c>
      <c r="S5" s="72" t="s">
        <v>23</v>
      </c>
      <c r="T5" s="72" t="s">
        <v>24</v>
      </c>
      <c r="U5" s="72" t="s">
        <v>25</v>
      </c>
    </row>
    <row r="6" spans="1:21" ht="24" customHeight="1">
      <c r="A6" s="89" t="s">
        <v>26</v>
      </c>
      <c r="B6" s="73">
        <f>E6+H6+K6+N6+O6+P6+S6</f>
        <v>339642</v>
      </c>
      <c r="C6" s="73">
        <f>F6+I6+L6+Q6+T6</f>
        <v>24956</v>
      </c>
      <c r="D6" s="73">
        <f>B6+C6</f>
        <v>364598</v>
      </c>
      <c r="E6" s="73">
        <f>SUM(E7:E14)</f>
        <v>201833</v>
      </c>
      <c r="F6" s="73">
        <f t="shared" ref="F6:H6" si="0">SUM(F7:F14)</f>
        <v>25167</v>
      </c>
      <c r="G6" s="73">
        <f t="shared" si="0"/>
        <v>227000</v>
      </c>
      <c r="H6" s="73">
        <f t="shared" si="0"/>
        <v>17867</v>
      </c>
      <c r="I6" s="80">
        <f t="shared" ref="I6:J6" si="1">SUM(I7:I14)</f>
        <v>1400</v>
      </c>
      <c r="J6" s="73">
        <f t="shared" si="1"/>
        <v>19267</v>
      </c>
      <c r="K6" s="73">
        <f t="shared" ref="K6:S6" si="2">SUM(K7:K14)</f>
        <v>37463</v>
      </c>
      <c r="L6" s="73">
        <f t="shared" si="2"/>
        <v>-8357</v>
      </c>
      <c r="M6" s="73">
        <f t="shared" si="2"/>
        <v>29106</v>
      </c>
      <c r="N6" s="73">
        <f t="shared" si="2"/>
        <v>56977</v>
      </c>
      <c r="O6" s="73">
        <f t="shared" si="2"/>
        <v>21556</v>
      </c>
      <c r="P6" s="73">
        <f t="shared" si="2"/>
        <v>1608</v>
      </c>
      <c r="Q6" s="73">
        <f t="shared" si="2"/>
        <v>6567</v>
      </c>
      <c r="R6" s="80">
        <f t="shared" si="2"/>
        <v>8175</v>
      </c>
      <c r="S6" s="82">
        <f t="shared" si="2"/>
        <v>2338</v>
      </c>
      <c r="T6" s="82">
        <f t="shared" ref="T6:U6" si="3">SUM(T7:T14)</f>
        <v>179</v>
      </c>
      <c r="U6" s="83">
        <f t="shared" si="3"/>
        <v>2517</v>
      </c>
    </row>
    <row r="7" spans="1:21" ht="24" customHeight="1">
      <c r="A7" s="90" t="s">
        <v>27</v>
      </c>
      <c r="B7" s="73">
        <f t="shared" ref="B7:B13" si="4">E7+H7+K7+N7+O7+P7+S7</f>
        <v>197476</v>
      </c>
      <c r="C7" s="73">
        <f t="shared" ref="C7:C13" si="5">F7+I7+L7+Q7+T7</f>
        <v>23294</v>
      </c>
      <c r="D7" s="73">
        <f t="shared" ref="D7:D22" si="6">B7+C7</f>
        <v>220770</v>
      </c>
      <c r="E7" s="73">
        <v>108086</v>
      </c>
      <c r="F7" s="73">
        <v>21714</v>
      </c>
      <c r="G7" s="73">
        <f t="shared" ref="G7:G13" si="7">E7+F7</f>
        <v>129800</v>
      </c>
      <c r="H7" s="73">
        <v>1584</v>
      </c>
      <c r="I7" s="80">
        <v>1400</v>
      </c>
      <c r="J7" s="80">
        <f>H7+I7</f>
        <v>2984</v>
      </c>
      <c r="K7" s="73">
        <v>21984</v>
      </c>
      <c r="L7" s="73"/>
      <c r="M7" s="73">
        <f>K7+L7</f>
        <v>21984</v>
      </c>
      <c r="N7" s="73">
        <v>54282</v>
      </c>
      <c r="O7" s="73">
        <v>7894</v>
      </c>
      <c r="P7" s="73">
        <v>1601</v>
      </c>
      <c r="Q7" s="80">
        <v>30</v>
      </c>
      <c r="R7" s="80">
        <f>P7+Q7</f>
        <v>1631</v>
      </c>
      <c r="S7" s="82">
        <v>2045</v>
      </c>
      <c r="T7" s="82">
        <v>150</v>
      </c>
      <c r="U7" s="83">
        <f>S7+T7</f>
        <v>2195</v>
      </c>
    </row>
    <row r="8" spans="1:21" ht="24" customHeight="1">
      <c r="A8" s="90" t="s">
        <v>28</v>
      </c>
      <c r="B8" s="73">
        <f t="shared" si="4"/>
        <v>7030</v>
      </c>
      <c r="C8" s="73">
        <f t="shared" si="5"/>
        <v>30</v>
      </c>
      <c r="D8" s="73">
        <f t="shared" si="6"/>
        <v>7060</v>
      </c>
      <c r="E8" s="73">
        <v>3783</v>
      </c>
      <c r="F8" s="73"/>
      <c r="G8" s="73">
        <f t="shared" si="7"/>
        <v>3783</v>
      </c>
      <c r="H8" s="73">
        <v>230</v>
      </c>
      <c r="I8" s="80"/>
      <c r="J8" s="80">
        <f t="shared" ref="J8:J13" si="8">H8+I8</f>
        <v>230</v>
      </c>
      <c r="K8" s="73">
        <v>41</v>
      </c>
      <c r="L8" s="73"/>
      <c r="M8" s="73">
        <f t="shared" ref="M8:M13" si="9">K8+L8</f>
        <v>41</v>
      </c>
      <c r="N8" s="73">
        <v>2646</v>
      </c>
      <c r="O8" s="73">
        <v>36</v>
      </c>
      <c r="P8" s="73">
        <v>5</v>
      </c>
      <c r="Q8" s="80"/>
      <c r="R8" s="80">
        <f t="shared" ref="R8:R13" si="10">P8+Q8</f>
        <v>5</v>
      </c>
      <c r="S8" s="82">
        <v>289</v>
      </c>
      <c r="T8" s="82">
        <v>30</v>
      </c>
      <c r="U8" s="83">
        <f>S8+T8</f>
        <v>319</v>
      </c>
    </row>
    <row r="9" spans="1:21" ht="24" customHeight="1">
      <c r="A9" s="74" t="s">
        <v>29</v>
      </c>
      <c r="B9" s="73">
        <f t="shared" si="4"/>
        <v>44847</v>
      </c>
      <c r="C9" s="73">
        <f t="shared" si="5"/>
        <v>-8357</v>
      </c>
      <c r="D9" s="73">
        <f t="shared" si="6"/>
        <v>36490</v>
      </c>
      <c r="E9" s="73">
        <v>0</v>
      </c>
      <c r="F9" s="73"/>
      <c r="G9" s="73">
        <f t="shared" si="7"/>
        <v>0</v>
      </c>
      <c r="H9" s="73">
        <v>15883</v>
      </c>
      <c r="I9" s="80"/>
      <c r="J9" s="80">
        <f t="shared" si="8"/>
        <v>15883</v>
      </c>
      <c r="K9" s="73">
        <v>15338</v>
      </c>
      <c r="L9" s="73">
        <v>-8357</v>
      </c>
      <c r="M9" s="73">
        <f t="shared" si="9"/>
        <v>6981</v>
      </c>
      <c r="N9" s="73">
        <v>0</v>
      </c>
      <c r="O9" s="73">
        <v>13626</v>
      </c>
      <c r="P9" s="73">
        <v>0</v>
      </c>
      <c r="Q9" s="80"/>
      <c r="R9" s="80">
        <f t="shared" si="10"/>
        <v>0</v>
      </c>
      <c r="S9" s="82">
        <v>0</v>
      </c>
      <c r="T9" s="82"/>
      <c r="U9" s="83">
        <f t="shared" ref="U9:U12" si="11">S9+T9</f>
        <v>0</v>
      </c>
    </row>
    <row r="10" spans="1:21" ht="24" customHeight="1">
      <c r="A10" s="74" t="s">
        <v>30</v>
      </c>
      <c r="B10" s="73">
        <f t="shared" si="4"/>
        <v>1289</v>
      </c>
      <c r="C10" s="73">
        <f t="shared" si="5"/>
        <v>0</v>
      </c>
      <c r="D10" s="73">
        <f t="shared" si="6"/>
        <v>1289</v>
      </c>
      <c r="E10" s="73">
        <v>1124</v>
      </c>
      <c r="F10" s="73"/>
      <c r="G10" s="73">
        <f t="shared" si="7"/>
        <v>1124</v>
      </c>
      <c r="H10" s="73">
        <v>165</v>
      </c>
      <c r="I10" s="80"/>
      <c r="J10" s="80">
        <f t="shared" si="8"/>
        <v>165</v>
      </c>
      <c r="K10" s="73">
        <v>0</v>
      </c>
      <c r="L10" s="73"/>
      <c r="M10" s="73">
        <f t="shared" si="9"/>
        <v>0</v>
      </c>
      <c r="N10" s="73">
        <v>0</v>
      </c>
      <c r="O10" s="73">
        <v>0</v>
      </c>
      <c r="P10" s="73">
        <v>0</v>
      </c>
      <c r="Q10" s="80"/>
      <c r="R10" s="80">
        <f t="shared" si="10"/>
        <v>0</v>
      </c>
      <c r="S10" s="82">
        <v>0</v>
      </c>
      <c r="T10" s="82"/>
      <c r="U10" s="83">
        <f t="shared" si="11"/>
        <v>0</v>
      </c>
    </row>
    <row r="11" spans="1:21" ht="24" customHeight="1">
      <c r="A11" s="74" t="s">
        <v>31</v>
      </c>
      <c r="B11" s="73">
        <f t="shared" si="4"/>
        <v>83</v>
      </c>
      <c r="C11" s="73">
        <f t="shared" si="5"/>
        <v>3036</v>
      </c>
      <c r="D11" s="73">
        <f t="shared" si="6"/>
        <v>3119</v>
      </c>
      <c r="E11" s="73">
        <v>54</v>
      </c>
      <c r="F11" s="73">
        <v>3031</v>
      </c>
      <c r="G11" s="73">
        <f t="shared" si="7"/>
        <v>3085</v>
      </c>
      <c r="H11" s="73">
        <v>0</v>
      </c>
      <c r="I11" s="80"/>
      <c r="J11" s="80">
        <f t="shared" si="8"/>
        <v>0</v>
      </c>
      <c r="K11" s="73">
        <v>0</v>
      </c>
      <c r="L11" s="73"/>
      <c r="M11" s="73">
        <f t="shared" si="9"/>
        <v>0</v>
      </c>
      <c r="N11" s="73">
        <v>25</v>
      </c>
      <c r="O11" s="73">
        <v>0</v>
      </c>
      <c r="P11" s="73">
        <v>1</v>
      </c>
      <c r="Q11" s="80">
        <v>5</v>
      </c>
      <c r="R11" s="80">
        <f t="shared" si="10"/>
        <v>6</v>
      </c>
      <c r="S11" s="82">
        <v>3</v>
      </c>
      <c r="T11" s="82"/>
      <c r="U11" s="83">
        <f t="shared" si="11"/>
        <v>3</v>
      </c>
    </row>
    <row r="12" spans="1:21" ht="24" customHeight="1">
      <c r="A12" s="74" t="s">
        <v>32</v>
      </c>
      <c r="B12" s="73">
        <f t="shared" si="4"/>
        <v>1028</v>
      </c>
      <c r="C12" s="73">
        <f t="shared" si="5"/>
        <v>-1</v>
      </c>
      <c r="D12" s="73">
        <f t="shared" si="6"/>
        <v>1027</v>
      </c>
      <c r="E12" s="73">
        <v>898</v>
      </c>
      <c r="F12" s="73"/>
      <c r="G12" s="73">
        <f t="shared" si="7"/>
        <v>898</v>
      </c>
      <c r="H12" s="73">
        <v>5</v>
      </c>
      <c r="I12" s="80"/>
      <c r="J12" s="80">
        <f t="shared" si="8"/>
        <v>5</v>
      </c>
      <c r="K12" s="73">
        <v>100</v>
      </c>
      <c r="L12" s="73"/>
      <c r="M12" s="73">
        <f t="shared" si="9"/>
        <v>100</v>
      </c>
      <c r="N12" s="73">
        <v>24</v>
      </c>
      <c r="O12" s="73">
        <v>0</v>
      </c>
      <c r="P12" s="73">
        <v>0</v>
      </c>
      <c r="Q12" s="80"/>
      <c r="R12" s="80">
        <f t="shared" si="10"/>
        <v>0</v>
      </c>
      <c r="S12" s="82">
        <v>1</v>
      </c>
      <c r="T12" s="82">
        <v>-1</v>
      </c>
      <c r="U12" s="83">
        <f t="shared" si="11"/>
        <v>0</v>
      </c>
    </row>
    <row r="13" spans="1:21" ht="24" customHeight="1">
      <c r="A13" s="74" t="s">
        <v>33</v>
      </c>
      <c r="B13" s="73">
        <f t="shared" si="4"/>
        <v>87889</v>
      </c>
      <c r="C13" s="73">
        <f t="shared" si="5"/>
        <v>6954</v>
      </c>
      <c r="D13" s="73">
        <f t="shared" si="6"/>
        <v>94843</v>
      </c>
      <c r="E13" s="73">
        <v>87888</v>
      </c>
      <c r="F13" s="73">
        <v>422</v>
      </c>
      <c r="G13" s="73">
        <f t="shared" si="7"/>
        <v>88310</v>
      </c>
      <c r="H13" s="73">
        <v>0</v>
      </c>
      <c r="I13" s="80"/>
      <c r="J13" s="80">
        <f t="shared" si="8"/>
        <v>0</v>
      </c>
      <c r="K13" s="73">
        <v>0</v>
      </c>
      <c r="L13" s="73"/>
      <c r="M13" s="73">
        <f t="shared" si="9"/>
        <v>0</v>
      </c>
      <c r="N13" s="73">
        <v>0</v>
      </c>
      <c r="O13" s="73">
        <v>0</v>
      </c>
      <c r="P13" s="75">
        <v>1</v>
      </c>
      <c r="Q13" s="84">
        <v>6532</v>
      </c>
      <c r="R13" s="80">
        <f t="shared" si="10"/>
        <v>6533</v>
      </c>
      <c r="S13" s="82"/>
      <c r="T13" s="82"/>
      <c r="U13" s="83"/>
    </row>
    <row r="14" spans="1:21" ht="28.5">
      <c r="A14" s="74" t="s">
        <v>34</v>
      </c>
      <c r="B14" s="73"/>
      <c r="C14" s="73"/>
      <c r="D14" s="73"/>
      <c r="E14" s="73"/>
      <c r="F14" s="73"/>
      <c r="G14" s="73"/>
      <c r="H14" s="73"/>
      <c r="I14" s="80"/>
      <c r="J14" s="73"/>
      <c r="K14" s="73"/>
      <c r="L14" s="73"/>
      <c r="M14" s="73"/>
      <c r="N14" s="73"/>
      <c r="O14" s="73"/>
      <c r="P14" s="73"/>
      <c r="Q14" s="80"/>
      <c r="R14" s="80"/>
      <c r="S14" s="82"/>
      <c r="T14" s="82"/>
      <c r="U14" s="83"/>
    </row>
    <row r="15" spans="1:21" ht="24" customHeight="1">
      <c r="A15" s="90" t="s">
        <v>35</v>
      </c>
      <c r="B15" s="73">
        <f>E15+H15+K15+N15+O15+P15+S15</f>
        <v>332483</v>
      </c>
      <c r="C15" s="73">
        <f>F15+I15+L15+Q15+T15</f>
        <v>19127</v>
      </c>
      <c r="D15" s="73">
        <f t="shared" si="6"/>
        <v>351610</v>
      </c>
      <c r="E15" s="73">
        <f>E16+E17+E18+E19+E20</f>
        <v>201834</v>
      </c>
      <c r="F15" s="73">
        <f t="shared" ref="F15:I15" si="12">F16+F17+F18+F19+F20</f>
        <v>24064</v>
      </c>
      <c r="G15" s="73">
        <f t="shared" si="12"/>
        <v>225898</v>
      </c>
      <c r="H15" s="73">
        <v>16124</v>
      </c>
      <c r="I15" s="80">
        <f t="shared" si="12"/>
        <v>0</v>
      </c>
      <c r="J15" s="73">
        <f>H15+I15</f>
        <v>16124</v>
      </c>
      <c r="K15" s="73">
        <f>K16+K17+K18</f>
        <v>37463</v>
      </c>
      <c r="L15" s="73">
        <f t="shared" ref="L15:M15" si="13">L16+L17+L18</f>
        <v>-8357</v>
      </c>
      <c r="M15" s="73">
        <f t="shared" si="13"/>
        <v>29106</v>
      </c>
      <c r="N15" s="73">
        <f t="shared" ref="N15:R15" si="14">N16+N17+N18+N19+N20</f>
        <v>46433</v>
      </c>
      <c r="O15" s="73">
        <f t="shared" si="14"/>
        <v>21512</v>
      </c>
      <c r="P15" s="73">
        <f t="shared" si="14"/>
        <v>6243</v>
      </c>
      <c r="Q15" s="73">
        <f t="shared" si="14"/>
        <v>2450</v>
      </c>
      <c r="R15" s="80">
        <f t="shared" si="14"/>
        <v>8693</v>
      </c>
      <c r="S15" s="82">
        <f>SUM(S16:S20)</f>
        <v>2874</v>
      </c>
      <c r="T15" s="82">
        <f t="shared" ref="T15:U15" si="15">SUM(T16:T20)</f>
        <v>970</v>
      </c>
      <c r="U15" s="83">
        <f t="shared" si="15"/>
        <v>3844</v>
      </c>
    </row>
    <row r="16" spans="1:21" ht="30.75" customHeight="1">
      <c r="A16" s="90" t="s">
        <v>36</v>
      </c>
      <c r="B16" s="73">
        <f t="shared" ref="B16:B19" si="16">E16+H16+K16+N16+O16+P16+S16</f>
        <v>212864</v>
      </c>
      <c r="C16" s="73">
        <f>F16+I16+L16+Q16+T16</f>
        <v>-8136</v>
      </c>
      <c r="D16" s="73">
        <f t="shared" si="6"/>
        <v>204728</v>
      </c>
      <c r="E16" s="73">
        <v>85417</v>
      </c>
      <c r="F16" s="73">
        <v>-680</v>
      </c>
      <c r="G16" s="73">
        <f t="shared" ref="G16:G22" si="17">E16+F16</f>
        <v>84737</v>
      </c>
      <c r="H16" s="73">
        <v>16121</v>
      </c>
      <c r="I16" s="80"/>
      <c r="J16" s="73">
        <f t="shared" ref="J16:J19" si="18">H16+I16</f>
        <v>16121</v>
      </c>
      <c r="K16" s="73">
        <v>37418</v>
      </c>
      <c r="L16" s="73">
        <v>-8357</v>
      </c>
      <c r="M16" s="73">
        <f>K16+L16</f>
        <v>29061</v>
      </c>
      <c r="N16" s="73">
        <v>43358</v>
      </c>
      <c r="O16" s="73">
        <v>21512</v>
      </c>
      <c r="P16" s="73">
        <v>6243</v>
      </c>
      <c r="Q16" s="80">
        <v>290</v>
      </c>
      <c r="R16" s="80">
        <f>P16+Q16</f>
        <v>6533</v>
      </c>
      <c r="S16" s="82">
        <v>2795</v>
      </c>
      <c r="T16" s="82">
        <v>611</v>
      </c>
      <c r="U16" s="83">
        <f t="shared" ref="U16:U19" si="19">S16+T16</f>
        <v>3406</v>
      </c>
    </row>
    <row r="17" spans="1:21" ht="24" customHeight="1">
      <c r="A17" s="90" t="s">
        <v>37</v>
      </c>
      <c r="B17" s="73">
        <f t="shared" si="16"/>
        <v>3116</v>
      </c>
      <c r="C17" s="73">
        <f t="shared" ref="C17:C22" si="20">F17+I17+L17+Q17+T17</f>
        <v>359</v>
      </c>
      <c r="D17" s="73">
        <f t="shared" si="6"/>
        <v>3475</v>
      </c>
      <c r="E17" s="73">
        <v>0</v>
      </c>
      <c r="F17" s="73"/>
      <c r="G17" s="73">
        <f t="shared" si="17"/>
        <v>0</v>
      </c>
      <c r="H17" s="73">
        <v>0</v>
      </c>
      <c r="I17" s="80"/>
      <c r="J17" s="73">
        <f t="shared" si="18"/>
        <v>0</v>
      </c>
      <c r="K17" s="73">
        <v>0</v>
      </c>
      <c r="L17" s="73"/>
      <c r="M17" s="73">
        <f t="shared" ref="M17:M19" si="21">K17+L17</f>
        <v>0</v>
      </c>
      <c r="N17" s="73">
        <v>3066</v>
      </c>
      <c r="O17" s="73">
        <v>0</v>
      </c>
      <c r="P17" s="73">
        <v>0</v>
      </c>
      <c r="Q17" s="80"/>
      <c r="R17" s="80">
        <f t="shared" ref="R17:R19" si="22">P17+Q17</f>
        <v>0</v>
      </c>
      <c r="S17" s="82">
        <v>50</v>
      </c>
      <c r="T17" s="82">
        <v>359</v>
      </c>
      <c r="U17" s="83">
        <f t="shared" si="19"/>
        <v>409</v>
      </c>
    </row>
    <row r="18" spans="1:21" ht="24" customHeight="1">
      <c r="A18" s="74" t="s">
        <v>38</v>
      </c>
      <c r="B18" s="73">
        <f t="shared" si="16"/>
        <v>2520</v>
      </c>
      <c r="C18" s="73">
        <f t="shared" si="20"/>
        <v>-1</v>
      </c>
      <c r="D18" s="73">
        <f t="shared" si="6"/>
        <v>2519</v>
      </c>
      <c r="E18" s="73">
        <v>2471</v>
      </c>
      <c r="F18" s="73"/>
      <c r="G18" s="73">
        <f t="shared" si="17"/>
        <v>2471</v>
      </c>
      <c r="H18" s="73">
        <v>3</v>
      </c>
      <c r="I18" s="80"/>
      <c r="J18" s="73">
        <f t="shared" si="18"/>
        <v>3</v>
      </c>
      <c r="K18" s="73">
        <v>45</v>
      </c>
      <c r="L18" s="73"/>
      <c r="M18" s="73">
        <f t="shared" si="21"/>
        <v>45</v>
      </c>
      <c r="N18" s="73">
        <v>0</v>
      </c>
      <c r="O18" s="73">
        <v>0</v>
      </c>
      <c r="P18" s="73">
        <v>0</v>
      </c>
      <c r="Q18" s="80"/>
      <c r="R18" s="80">
        <f t="shared" si="22"/>
        <v>0</v>
      </c>
      <c r="S18" s="82">
        <v>1</v>
      </c>
      <c r="T18" s="82">
        <v>-1</v>
      </c>
      <c r="U18" s="83">
        <f t="shared" si="19"/>
        <v>0</v>
      </c>
    </row>
    <row r="19" spans="1:21" ht="24" customHeight="1">
      <c r="A19" s="74" t="s">
        <v>39</v>
      </c>
      <c r="B19" s="73">
        <f t="shared" si="16"/>
        <v>113983</v>
      </c>
      <c r="C19" s="73">
        <f t="shared" si="20"/>
        <v>26905</v>
      </c>
      <c r="D19" s="73">
        <f t="shared" si="6"/>
        <v>140888</v>
      </c>
      <c r="E19" s="73">
        <v>113946</v>
      </c>
      <c r="F19" s="73">
        <v>24744</v>
      </c>
      <c r="G19" s="73">
        <f t="shared" si="17"/>
        <v>138690</v>
      </c>
      <c r="H19" s="73">
        <v>0</v>
      </c>
      <c r="I19" s="80"/>
      <c r="J19" s="73">
        <f t="shared" si="18"/>
        <v>0</v>
      </c>
      <c r="K19" s="73">
        <v>0</v>
      </c>
      <c r="L19" s="73"/>
      <c r="M19" s="73">
        <f t="shared" si="21"/>
        <v>0</v>
      </c>
      <c r="N19" s="73">
        <v>9</v>
      </c>
      <c r="O19" s="73">
        <v>0</v>
      </c>
      <c r="P19" s="73">
        <v>0</v>
      </c>
      <c r="Q19" s="80">
        <v>2160</v>
      </c>
      <c r="R19" s="80">
        <f t="shared" si="22"/>
        <v>2160</v>
      </c>
      <c r="S19" s="82">
        <v>28</v>
      </c>
      <c r="T19" s="82">
        <v>1</v>
      </c>
      <c r="U19" s="83">
        <f t="shared" si="19"/>
        <v>29</v>
      </c>
    </row>
    <row r="20" spans="1:21" ht="24" customHeight="1">
      <c r="A20" s="74" t="s">
        <v>40</v>
      </c>
      <c r="B20" s="73">
        <f>E20</f>
        <v>0</v>
      </c>
      <c r="C20" s="73">
        <f t="shared" si="20"/>
        <v>0</v>
      </c>
      <c r="D20" s="73">
        <f t="shared" si="6"/>
        <v>0</v>
      </c>
      <c r="E20" s="73"/>
      <c r="F20" s="73"/>
      <c r="G20" s="73"/>
      <c r="H20" s="73"/>
      <c r="I20" s="80"/>
      <c r="J20" s="73"/>
      <c r="K20" s="73"/>
      <c r="L20" s="73"/>
      <c r="M20" s="73"/>
      <c r="N20" s="73">
        <v>0</v>
      </c>
      <c r="O20" s="73">
        <v>0</v>
      </c>
      <c r="P20" s="75"/>
      <c r="Q20" s="84"/>
      <c r="R20" s="80"/>
      <c r="S20" s="82"/>
      <c r="T20" s="82"/>
      <c r="U20" s="83"/>
    </row>
    <row r="21" spans="1:21" ht="24" customHeight="1">
      <c r="A21" s="89" t="s">
        <v>41</v>
      </c>
      <c r="B21" s="73">
        <f>B6-B15</f>
        <v>7159</v>
      </c>
      <c r="C21" s="73">
        <f>C6-C15</f>
        <v>5829</v>
      </c>
      <c r="D21" s="73">
        <f>D6-D15</f>
        <v>12988</v>
      </c>
      <c r="E21" s="73">
        <f>E6-E15</f>
        <v>-1</v>
      </c>
      <c r="F21" s="73">
        <f t="shared" ref="F21:H21" si="23">F6-F15</f>
        <v>1103</v>
      </c>
      <c r="G21" s="73">
        <f t="shared" si="23"/>
        <v>1102</v>
      </c>
      <c r="H21" s="73">
        <f t="shared" si="23"/>
        <v>1743</v>
      </c>
      <c r="I21" s="80">
        <f t="shared" ref="I21:J21" si="24">I6-I15</f>
        <v>1400</v>
      </c>
      <c r="J21" s="73">
        <f t="shared" si="24"/>
        <v>3143</v>
      </c>
      <c r="K21" s="73">
        <f t="shared" ref="K21:S21" si="25">K6-K15</f>
        <v>0</v>
      </c>
      <c r="L21" s="73">
        <f t="shared" si="25"/>
        <v>0</v>
      </c>
      <c r="M21" s="73">
        <f t="shared" si="25"/>
        <v>0</v>
      </c>
      <c r="N21" s="73">
        <f t="shared" si="25"/>
        <v>10544</v>
      </c>
      <c r="O21" s="73">
        <f t="shared" si="25"/>
        <v>44</v>
      </c>
      <c r="P21" s="75">
        <f t="shared" si="25"/>
        <v>-4635</v>
      </c>
      <c r="Q21" s="75">
        <f t="shared" si="25"/>
        <v>4117</v>
      </c>
      <c r="R21" s="84">
        <f t="shared" si="25"/>
        <v>-518</v>
      </c>
      <c r="S21" s="82">
        <f t="shared" si="25"/>
        <v>-536</v>
      </c>
      <c r="T21" s="82">
        <f t="shared" ref="T21:U21" si="26">T6-T15</f>
        <v>-791</v>
      </c>
      <c r="U21" s="83">
        <f t="shared" si="26"/>
        <v>-1327</v>
      </c>
    </row>
    <row r="22" spans="1:21" ht="24" customHeight="1">
      <c r="A22" s="90" t="s">
        <v>42</v>
      </c>
      <c r="B22" s="73">
        <f>E22+H22+K22+N22+O22+P22+S22</f>
        <v>500981</v>
      </c>
      <c r="C22" s="73">
        <f t="shared" si="20"/>
        <v>14026</v>
      </c>
      <c r="D22" s="73">
        <f t="shared" si="6"/>
        <v>515007</v>
      </c>
      <c r="E22" s="75">
        <v>336279</v>
      </c>
      <c r="F22" s="75">
        <v>16033</v>
      </c>
      <c r="G22" s="73">
        <f t="shared" si="17"/>
        <v>352312</v>
      </c>
      <c r="H22" s="73">
        <v>31165</v>
      </c>
      <c r="I22" s="84">
        <f>J22-H22</f>
        <v>-379</v>
      </c>
      <c r="J22" s="75">
        <v>30786</v>
      </c>
      <c r="K22" s="73">
        <v>5313</v>
      </c>
      <c r="L22" s="73">
        <v>804</v>
      </c>
      <c r="M22" s="73">
        <f t="shared" ref="M22" si="27">K22+L22</f>
        <v>6117</v>
      </c>
      <c r="N22" s="73">
        <v>104832</v>
      </c>
      <c r="O22" s="73">
        <v>10814</v>
      </c>
      <c r="P22" s="75">
        <v>-1171</v>
      </c>
      <c r="Q22" s="84">
        <f>R22-P22</f>
        <v>2621</v>
      </c>
      <c r="R22" s="84">
        <v>1450</v>
      </c>
      <c r="S22" s="82">
        <v>13749</v>
      </c>
      <c r="T22" s="82">
        <v>-5053</v>
      </c>
      <c r="U22" s="83">
        <f t="shared" ref="U22" si="28">S22+T22</f>
        <v>8696</v>
      </c>
    </row>
    <row r="23" spans="1:21" ht="15.75" customHeight="1">
      <c r="A23" s="76"/>
      <c r="B23" s="77"/>
      <c r="C23" s="77"/>
      <c r="D23" s="77"/>
      <c r="E23" s="77"/>
      <c r="F23" s="77"/>
      <c r="G23" s="77"/>
      <c r="H23" s="76"/>
      <c r="I23" s="76"/>
      <c r="J23" s="76"/>
      <c r="K23" s="77"/>
      <c r="L23" s="77"/>
      <c r="M23" s="77"/>
      <c r="N23" s="77"/>
      <c r="O23" s="77"/>
      <c r="P23" s="77"/>
      <c r="Q23" s="77"/>
      <c r="R23" s="77"/>
      <c r="S23" s="77"/>
    </row>
  </sheetData>
  <mergeCells count="10">
    <mergeCell ref="A2:S2"/>
    <mergeCell ref="B4:D4"/>
    <mergeCell ref="E4:G4"/>
    <mergeCell ref="H4:J4"/>
    <mergeCell ref="K4:M4"/>
    <mergeCell ref="P4:R4"/>
    <mergeCell ref="S4:U4"/>
    <mergeCell ref="A4:A5"/>
    <mergeCell ref="N4:N5"/>
    <mergeCell ref="O4:O5"/>
  </mergeCells>
  <phoneticPr fontId="23" type="noConversion"/>
  <pageMargins left="0.196527777777778" right="0.156944444444444" top="0.98425196850393704" bottom="0.98425196850393704" header="0.511811023622047" footer="0.511811023622047"/>
  <pageSetup paperSize="9" scale="60" orientation="landscape" errors="blank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/>
  </sheetViews>
  <sheetFormatPr defaultColWidth="9" defaultRowHeight="13.5"/>
  <cols>
    <col min="1" max="1" width="23.625" style="53" customWidth="1"/>
    <col min="2" max="3" width="17.875" style="54" customWidth="1"/>
    <col min="4" max="4" width="21" style="54" customWidth="1"/>
    <col min="5" max="5" width="22.5" style="53" customWidth="1"/>
    <col min="6" max="8" width="17.875" style="55" customWidth="1"/>
    <col min="9" max="9" width="7.625" style="53" customWidth="1"/>
    <col min="10" max="16384" width="9" style="53"/>
  </cols>
  <sheetData>
    <row r="1" spans="1:9">
      <c r="A1" s="67" t="s">
        <v>165</v>
      </c>
    </row>
    <row r="2" spans="1:9" ht="30" customHeight="1">
      <c r="A2" s="106" t="s">
        <v>43</v>
      </c>
      <c r="B2" s="106" t="s">
        <v>0</v>
      </c>
      <c r="C2" s="107" t="s">
        <v>0</v>
      </c>
      <c r="D2" s="106" t="s">
        <v>0</v>
      </c>
      <c r="E2" s="106" t="s">
        <v>0</v>
      </c>
      <c r="F2" s="106" t="s">
        <v>0</v>
      </c>
      <c r="G2" s="107" t="s">
        <v>0</v>
      </c>
      <c r="H2" s="106" t="s">
        <v>0</v>
      </c>
      <c r="I2" s="66" t="s">
        <v>0</v>
      </c>
    </row>
    <row r="3" spans="1:9" ht="23.1" customHeight="1">
      <c r="A3" s="56" t="s">
        <v>0</v>
      </c>
      <c r="B3" s="57" t="s">
        <v>0</v>
      </c>
      <c r="C3" s="57" t="s">
        <v>0</v>
      </c>
      <c r="D3" s="57" t="s">
        <v>0</v>
      </c>
      <c r="E3" s="56" t="s">
        <v>0</v>
      </c>
      <c r="F3" s="58" t="s">
        <v>0</v>
      </c>
      <c r="G3" s="58" t="s">
        <v>0</v>
      </c>
      <c r="H3" s="58" t="s">
        <v>161</v>
      </c>
      <c r="I3" s="66" t="s">
        <v>0</v>
      </c>
    </row>
    <row r="4" spans="1:9" ht="26.1" customHeight="1">
      <c r="A4" s="59" t="s">
        <v>44</v>
      </c>
      <c r="B4" s="60" t="s">
        <v>23</v>
      </c>
      <c r="C4" s="60" t="s">
        <v>24</v>
      </c>
      <c r="D4" s="60" t="s">
        <v>25</v>
      </c>
      <c r="E4" s="59" t="s">
        <v>45</v>
      </c>
      <c r="F4" s="61" t="s">
        <v>23</v>
      </c>
      <c r="G4" s="61" t="s">
        <v>24</v>
      </c>
      <c r="H4" s="61" t="s">
        <v>25</v>
      </c>
      <c r="I4" s="66" t="s">
        <v>0</v>
      </c>
    </row>
    <row r="5" spans="1:9" ht="26.1" customHeight="1">
      <c r="A5" s="62" t="s">
        <v>46</v>
      </c>
      <c r="B5" s="63">
        <v>108086</v>
      </c>
      <c r="C5" s="63">
        <f>D5-B5</f>
        <v>21714</v>
      </c>
      <c r="D5" s="63">
        <v>129800</v>
      </c>
      <c r="E5" s="64" t="s">
        <v>47</v>
      </c>
      <c r="F5" s="63">
        <v>83301</v>
      </c>
      <c r="G5" s="63">
        <f>H5-F5</f>
        <v>-1500</v>
      </c>
      <c r="H5" s="63">
        <v>81801</v>
      </c>
      <c r="I5" s="66" t="s">
        <v>0</v>
      </c>
    </row>
    <row r="6" spans="1:9" ht="26.1" customHeight="1">
      <c r="A6" s="62" t="s">
        <v>48</v>
      </c>
      <c r="B6" s="63">
        <v>3783</v>
      </c>
      <c r="C6" s="63">
        <f>D6-B6</f>
        <v>0</v>
      </c>
      <c r="D6" s="63">
        <v>3783</v>
      </c>
      <c r="E6" s="64" t="s">
        <v>49</v>
      </c>
      <c r="F6" s="63">
        <v>115</v>
      </c>
      <c r="G6" s="63">
        <f>H6-F6</f>
        <v>-60</v>
      </c>
      <c r="H6" s="63">
        <v>55</v>
      </c>
      <c r="I6" s="66" t="s">
        <v>0</v>
      </c>
    </row>
    <row r="7" spans="1:9" ht="26.1" customHeight="1">
      <c r="A7" s="62" t="s">
        <v>50</v>
      </c>
      <c r="B7" s="63">
        <v>0</v>
      </c>
      <c r="C7" s="63">
        <v>0</v>
      </c>
      <c r="D7" s="63">
        <v>0</v>
      </c>
      <c r="E7" s="64" t="s">
        <v>51</v>
      </c>
      <c r="F7" s="63">
        <v>0</v>
      </c>
      <c r="G7" s="63">
        <v>0</v>
      </c>
      <c r="H7" s="63">
        <v>0</v>
      </c>
      <c r="I7" s="66" t="s">
        <v>0</v>
      </c>
    </row>
    <row r="8" spans="1:9" ht="26.1" customHeight="1">
      <c r="A8" s="62" t="s">
        <v>52</v>
      </c>
      <c r="B8" s="63" t="s">
        <v>0</v>
      </c>
      <c r="C8" s="63" t="s">
        <v>0</v>
      </c>
      <c r="D8" s="63">
        <v>0</v>
      </c>
      <c r="E8" s="64" t="s">
        <v>53</v>
      </c>
      <c r="F8" s="63">
        <v>2116</v>
      </c>
      <c r="G8" s="63">
        <f>H8-F8</f>
        <v>820</v>
      </c>
      <c r="H8" s="63">
        <v>2936</v>
      </c>
      <c r="I8" s="66" t="s">
        <v>0</v>
      </c>
    </row>
    <row r="9" spans="1:9" ht="26.1" customHeight="1">
      <c r="A9" s="62" t="s">
        <v>54</v>
      </c>
      <c r="B9" s="63">
        <v>1124</v>
      </c>
      <c r="C9" s="63">
        <f>D9-B9</f>
        <v>0</v>
      </c>
      <c r="D9" s="63">
        <v>1124</v>
      </c>
      <c r="E9" s="65" t="s">
        <v>55</v>
      </c>
      <c r="F9" s="63" t="s">
        <v>55</v>
      </c>
      <c r="G9" s="63" t="s">
        <v>55</v>
      </c>
      <c r="H9" s="63" t="s">
        <v>55</v>
      </c>
      <c r="I9" s="66" t="s">
        <v>0</v>
      </c>
    </row>
    <row r="10" spans="1:9" ht="26.1" customHeight="1">
      <c r="A10" s="62" t="s">
        <v>56</v>
      </c>
      <c r="B10" s="63">
        <v>54</v>
      </c>
      <c r="C10" s="63">
        <f>D10-B10</f>
        <v>3031</v>
      </c>
      <c r="D10" s="63">
        <v>3085</v>
      </c>
      <c r="E10" s="64" t="s">
        <v>57</v>
      </c>
      <c r="F10" s="63">
        <v>0</v>
      </c>
      <c r="G10" s="63">
        <v>0</v>
      </c>
      <c r="H10" s="63">
        <v>0</v>
      </c>
      <c r="I10" s="66" t="s">
        <v>0</v>
      </c>
    </row>
    <row r="11" spans="1:9" ht="26.1" customHeight="1">
      <c r="A11" s="62" t="s">
        <v>58</v>
      </c>
      <c r="B11" s="63">
        <v>0</v>
      </c>
      <c r="C11" s="63">
        <f>D11-B11</f>
        <v>84</v>
      </c>
      <c r="D11" s="63">
        <v>84</v>
      </c>
      <c r="E11" s="65" t="s">
        <v>55</v>
      </c>
      <c r="F11" s="63" t="s">
        <v>0</v>
      </c>
      <c r="G11" s="63" t="s">
        <v>0</v>
      </c>
      <c r="H11" s="63" t="s">
        <v>0</v>
      </c>
      <c r="I11" s="66" t="s">
        <v>0</v>
      </c>
    </row>
    <row r="12" spans="1:9" ht="26.1" customHeight="1">
      <c r="A12" s="62" t="s">
        <v>59</v>
      </c>
      <c r="B12" s="63">
        <v>898</v>
      </c>
      <c r="C12" s="63">
        <v>0</v>
      </c>
      <c r="D12" s="63">
        <v>898</v>
      </c>
      <c r="E12" s="64" t="s">
        <v>60</v>
      </c>
      <c r="F12" s="63">
        <v>2471</v>
      </c>
      <c r="G12" s="63">
        <v>0</v>
      </c>
      <c r="H12" s="63">
        <v>2471</v>
      </c>
      <c r="I12" s="66" t="s">
        <v>0</v>
      </c>
    </row>
    <row r="13" spans="1:9" ht="26.1" customHeight="1">
      <c r="A13" s="62" t="s">
        <v>61</v>
      </c>
      <c r="B13" s="63">
        <f>B5+B6+B7+B9+B10+B12</f>
        <v>113945</v>
      </c>
      <c r="C13" s="63">
        <f>D13-B13</f>
        <v>24745</v>
      </c>
      <c r="D13" s="63">
        <f t="shared" ref="D13" si="0">D5+D6+D7+D9+D10+D12</f>
        <v>138690</v>
      </c>
      <c r="E13" s="64" t="s">
        <v>62</v>
      </c>
      <c r="F13" s="63">
        <f>F5+F7+F8+F10+F12</f>
        <v>87888</v>
      </c>
      <c r="G13" s="63">
        <f t="shared" ref="G13:H13" si="1">G5+G7+G8+G10+G12</f>
        <v>-680</v>
      </c>
      <c r="H13" s="63">
        <f t="shared" si="1"/>
        <v>87208</v>
      </c>
      <c r="I13" s="66" t="s">
        <v>0</v>
      </c>
    </row>
    <row r="14" spans="1:9" ht="26.1" customHeight="1">
      <c r="A14" s="62" t="s">
        <v>63</v>
      </c>
      <c r="B14" s="63">
        <v>87888</v>
      </c>
      <c r="C14" s="63">
        <f>D14-B14</f>
        <v>422</v>
      </c>
      <c r="D14" s="63">
        <v>88310</v>
      </c>
      <c r="E14" s="64" t="s">
        <v>64</v>
      </c>
      <c r="F14" s="63">
        <v>0</v>
      </c>
      <c r="G14" s="63">
        <v>0</v>
      </c>
      <c r="H14" s="63">
        <v>0</v>
      </c>
      <c r="I14" s="66" t="s">
        <v>0</v>
      </c>
    </row>
    <row r="15" spans="1:9" ht="26.1" customHeight="1">
      <c r="A15" s="62" t="s">
        <v>65</v>
      </c>
      <c r="B15" s="63" t="s">
        <v>0</v>
      </c>
      <c r="C15" s="63" t="s">
        <v>0</v>
      </c>
      <c r="D15" s="63">
        <v>0</v>
      </c>
      <c r="E15" s="64" t="s">
        <v>66</v>
      </c>
      <c r="F15" s="63" t="s">
        <v>0</v>
      </c>
      <c r="G15" s="63" t="s">
        <v>0</v>
      </c>
      <c r="H15" s="63">
        <v>0</v>
      </c>
      <c r="I15" s="66" t="s">
        <v>0</v>
      </c>
    </row>
    <row r="16" spans="1:9" ht="26.1" customHeight="1">
      <c r="A16" s="62" t="s">
        <v>67</v>
      </c>
      <c r="B16" s="63">
        <v>0</v>
      </c>
      <c r="C16" s="63">
        <v>0</v>
      </c>
      <c r="D16" s="63">
        <v>0</v>
      </c>
      <c r="E16" s="64" t="s">
        <v>68</v>
      </c>
      <c r="F16" s="63">
        <v>113946</v>
      </c>
      <c r="G16" s="63">
        <f>H16-F16</f>
        <v>24744</v>
      </c>
      <c r="H16" s="63">
        <v>138690</v>
      </c>
      <c r="I16" s="66" t="s">
        <v>0</v>
      </c>
    </row>
    <row r="17" spans="1:9" ht="26.1" customHeight="1">
      <c r="A17" s="62" t="s">
        <v>69</v>
      </c>
      <c r="B17" s="63" t="s">
        <v>0</v>
      </c>
      <c r="C17" s="63" t="s">
        <v>0</v>
      </c>
      <c r="D17" s="63">
        <v>0</v>
      </c>
      <c r="E17" s="64" t="s">
        <v>70</v>
      </c>
      <c r="F17" s="63" t="s">
        <v>0</v>
      </c>
      <c r="G17" s="63" t="s">
        <v>0</v>
      </c>
      <c r="H17" s="63">
        <v>0</v>
      </c>
      <c r="I17" s="66" t="s">
        <v>0</v>
      </c>
    </row>
    <row r="18" spans="1:9" ht="26.1" customHeight="1">
      <c r="A18" s="62" t="s">
        <v>71</v>
      </c>
      <c r="B18" s="63">
        <f>B13+B14+B16</f>
        <v>201833</v>
      </c>
      <c r="C18" s="63">
        <f t="shared" ref="C18:D18" si="2">C13+C14+C16</f>
        <v>25167</v>
      </c>
      <c r="D18" s="63">
        <f t="shared" si="2"/>
        <v>227000</v>
      </c>
      <c r="E18" s="64" t="s">
        <v>72</v>
      </c>
      <c r="F18" s="63">
        <f>F13+F14+F16</f>
        <v>201834</v>
      </c>
      <c r="G18" s="63">
        <f t="shared" ref="G18:H18" si="3">G13+G14+G16</f>
        <v>24064</v>
      </c>
      <c r="H18" s="63">
        <f t="shared" si="3"/>
        <v>225898</v>
      </c>
      <c r="I18" s="66" t="s">
        <v>0</v>
      </c>
    </row>
    <row r="19" spans="1:9" ht="26.1" customHeight="1">
      <c r="A19" s="59" t="s">
        <v>55</v>
      </c>
      <c r="B19" s="63" t="s">
        <v>55</v>
      </c>
      <c r="C19" s="63" t="s">
        <v>55</v>
      </c>
      <c r="D19" s="63" t="s">
        <v>55</v>
      </c>
      <c r="E19" s="64" t="s">
        <v>73</v>
      </c>
      <c r="F19" s="63">
        <f>B18-F18</f>
        <v>-1</v>
      </c>
      <c r="G19" s="63">
        <f t="shared" ref="G19" si="4">C18-G18</f>
        <v>1103</v>
      </c>
      <c r="H19" s="63">
        <v>1102</v>
      </c>
      <c r="I19" s="66" t="s">
        <v>0</v>
      </c>
    </row>
    <row r="20" spans="1:9" ht="26.1" customHeight="1">
      <c r="A20" s="62" t="s">
        <v>74</v>
      </c>
      <c r="B20" s="63">
        <v>336280</v>
      </c>
      <c r="C20" s="63">
        <f>D20-B20</f>
        <v>14930</v>
      </c>
      <c r="D20" s="63">
        <v>351210</v>
      </c>
      <c r="E20" s="64" t="s">
        <v>75</v>
      </c>
      <c r="F20" s="63">
        <f>B20+B18-F18</f>
        <v>336279</v>
      </c>
      <c r="G20" s="63">
        <f t="shared" ref="G20:H20" si="5">C20+C18-G18</f>
        <v>16033</v>
      </c>
      <c r="H20" s="63">
        <f t="shared" si="5"/>
        <v>352312</v>
      </c>
      <c r="I20" s="66" t="s">
        <v>0</v>
      </c>
    </row>
    <row r="21" spans="1:9" ht="26.1" customHeight="1">
      <c r="A21" s="59" t="s">
        <v>76</v>
      </c>
      <c r="B21" s="63">
        <f>B18+B20</f>
        <v>538113</v>
      </c>
      <c r="C21" s="63">
        <f>C18+C20</f>
        <v>40097</v>
      </c>
      <c r="D21" s="63">
        <f t="shared" ref="D21" si="6">D18+D20</f>
        <v>578210</v>
      </c>
      <c r="E21" s="65" t="s">
        <v>76</v>
      </c>
      <c r="F21" s="63">
        <f>F18+F20</f>
        <v>538113</v>
      </c>
      <c r="G21" s="63">
        <f t="shared" ref="G21:H21" si="7">G18+G20</f>
        <v>40097</v>
      </c>
      <c r="H21" s="63">
        <f t="shared" si="7"/>
        <v>578210</v>
      </c>
      <c r="I21" s="66" t="s">
        <v>0</v>
      </c>
    </row>
  </sheetData>
  <mergeCells count="1">
    <mergeCell ref="A2:H2"/>
  </mergeCells>
  <phoneticPr fontId="23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21"/>
  <sheetViews>
    <sheetView showGridLines="0" zoomScalePageLayoutView="60" workbookViewId="0">
      <pane activePane="bottomRight" state="frozen"/>
    </sheetView>
  </sheetViews>
  <sheetFormatPr defaultColWidth="8" defaultRowHeight="14.25"/>
  <cols>
    <col min="1" max="1" width="33.5" style="17" customWidth="1"/>
    <col min="2" max="2" width="19" style="17" customWidth="1"/>
    <col min="3" max="3" width="19.625" style="17" customWidth="1"/>
    <col min="4" max="4" width="18.375" style="17" customWidth="1"/>
    <col min="5" max="5" width="24.625" style="17" customWidth="1"/>
    <col min="6" max="6" width="19" style="17" customWidth="1"/>
    <col min="7" max="7" width="17" style="17" customWidth="1"/>
    <col min="8" max="8" width="18.875" style="17" customWidth="1"/>
    <col min="9" max="16384" width="8" style="18"/>
  </cols>
  <sheetData>
    <row r="1" spans="1:8">
      <c r="A1" s="67" t="s">
        <v>166</v>
      </c>
    </row>
    <row r="2" spans="1:8" s="16" customFormat="1" ht="48" customHeight="1">
      <c r="A2" s="108" t="s">
        <v>125</v>
      </c>
      <c r="B2" s="109"/>
      <c r="C2" s="108"/>
      <c r="D2" s="108"/>
      <c r="E2" s="110"/>
      <c r="F2" s="108"/>
      <c r="G2" s="108"/>
      <c r="H2" s="108"/>
    </row>
    <row r="3" spans="1:8" s="16" customFormat="1" ht="18.75" customHeight="1">
      <c r="A3" s="19"/>
      <c r="B3" s="19"/>
      <c r="C3" s="19"/>
      <c r="D3" s="19"/>
      <c r="E3" s="20"/>
      <c r="F3" s="21"/>
      <c r="G3" s="22"/>
      <c r="H3" s="23" t="s">
        <v>162</v>
      </c>
    </row>
    <row r="4" spans="1:8" s="16" customFormat="1" ht="27.75" customHeight="1">
      <c r="A4" s="24" t="s">
        <v>126</v>
      </c>
      <c r="B4" s="24" t="s">
        <v>23</v>
      </c>
      <c r="C4" s="24" t="s">
        <v>24</v>
      </c>
      <c r="D4" s="24" t="s">
        <v>25</v>
      </c>
      <c r="E4" s="24" t="s">
        <v>126</v>
      </c>
      <c r="F4" s="24" t="s">
        <v>23</v>
      </c>
      <c r="G4" s="24" t="s">
        <v>24</v>
      </c>
      <c r="H4" s="24" t="s">
        <v>25</v>
      </c>
    </row>
    <row r="5" spans="1:8" ht="27.75" customHeight="1">
      <c r="A5" s="25" t="s">
        <v>127</v>
      </c>
      <c r="B5" s="26">
        <v>1584</v>
      </c>
      <c r="C5" s="26">
        <f>D5-B5</f>
        <v>1400</v>
      </c>
      <c r="D5" s="26">
        <v>2984</v>
      </c>
      <c r="E5" s="25" t="s">
        <v>128</v>
      </c>
      <c r="F5" s="26">
        <v>14955</v>
      </c>
      <c r="G5" s="26">
        <v>0</v>
      </c>
      <c r="H5" s="26">
        <v>14955</v>
      </c>
    </row>
    <row r="6" spans="1:8" ht="30" customHeight="1">
      <c r="A6" s="27" t="s">
        <v>129</v>
      </c>
      <c r="B6" s="26">
        <v>48</v>
      </c>
      <c r="C6" s="26">
        <v>0</v>
      </c>
      <c r="D6" s="26">
        <v>48</v>
      </c>
      <c r="E6" s="25" t="s">
        <v>130</v>
      </c>
      <c r="F6" s="26">
        <v>911</v>
      </c>
      <c r="G6" s="26">
        <v>0</v>
      </c>
      <c r="H6" s="26">
        <v>911</v>
      </c>
    </row>
    <row r="7" spans="1:8" ht="27.75" customHeight="1">
      <c r="A7" s="25" t="s">
        <v>99</v>
      </c>
      <c r="B7" s="26">
        <v>15883</v>
      </c>
      <c r="C7" s="26">
        <v>0</v>
      </c>
      <c r="D7" s="26">
        <v>15883</v>
      </c>
      <c r="E7" s="25" t="s">
        <v>131</v>
      </c>
      <c r="F7" s="26">
        <v>255</v>
      </c>
      <c r="G7" s="26">
        <v>0</v>
      </c>
      <c r="H7" s="26">
        <v>255</v>
      </c>
    </row>
    <row r="8" spans="1:8" ht="27.75" customHeight="1">
      <c r="A8" s="25" t="s">
        <v>132</v>
      </c>
      <c r="B8" s="26">
        <v>14955</v>
      </c>
      <c r="C8" s="26">
        <v>0</v>
      </c>
      <c r="D8" s="26">
        <v>14955</v>
      </c>
      <c r="E8" s="25" t="s">
        <v>133</v>
      </c>
      <c r="F8" s="26">
        <v>3</v>
      </c>
      <c r="G8" s="26">
        <v>0</v>
      </c>
      <c r="H8" s="26">
        <v>3</v>
      </c>
    </row>
    <row r="9" spans="1:8" ht="27.75" customHeight="1">
      <c r="A9" s="25" t="s">
        <v>134</v>
      </c>
      <c r="B9" s="26">
        <v>673</v>
      </c>
      <c r="C9" s="26">
        <v>0</v>
      </c>
      <c r="D9" s="26">
        <v>673</v>
      </c>
      <c r="E9" s="25" t="s">
        <v>135</v>
      </c>
      <c r="F9" s="26">
        <v>0</v>
      </c>
      <c r="G9" s="26">
        <v>0</v>
      </c>
      <c r="H9" s="26">
        <v>0</v>
      </c>
    </row>
    <row r="10" spans="1:8" ht="28.5" customHeight="1">
      <c r="A10" s="25" t="s">
        <v>136</v>
      </c>
      <c r="B10" s="26">
        <v>0</v>
      </c>
      <c r="C10" s="26">
        <v>0</v>
      </c>
      <c r="D10" s="26">
        <v>0</v>
      </c>
      <c r="E10" s="28" t="s">
        <v>108</v>
      </c>
      <c r="F10" s="26" t="s">
        <v>108</v>
      </c>
      <c r="G10" s="26" t="s">
        <v>108</v>
      </c>
      <c r="H10" s="26" t="s">
        <v>108</v>
      </c>
    </row>
    <row r="11" spans="1:8" ht="27.75" customHeight="1">
      <c r="A11" s="25" t="s">
        <v>137</v>
      </c>
      <c r="B11" s="26">
        <v>230</v>
      </c>
      <c r="C11" s="26">
        <v>0</v>
      </c>
      <c r="D11" s="26">
        <v>230</v>
      </c>
      <c r="E11" s="28" t="s">
        <v>108</v>
      </c>
      <c r="F11" s="26" t="s">
        <v>108</v>
      </c>
      <c r="G11" s="26" t="s">
        <v>108</v>
      </c>
      <c r="H11" s="26" t="s">
        <v>108</v>
      </c>
    </row>
    <row r="12" spans="1:8" ht="27.75" customHeight="1">
      <c r="A12" s="25" t="s">
        <v>138</v>
      </c>
      <c r="B12" s="26">
        <v>165</v>
      </c>
      <c r="C12" s="26">
        <v>0</v>
      </c>
      <c r="D12" s="26">
        <v>165</v>
      </c>
      <c r="E12" s="28" t="s">
        <v>108</v>
      </c>
      <c r="F12" s="26" t="s">
        <v>108</v>
      </c>
      <c r="G12" s="26" t="s">
        <v>108</v>
      </c>
      <c r="H12" s="26" t="s">
        <v>108</v>
      </c>
    </row>
    <row r="13" spans="1:8" ht="27.75" customHeight="1">
      <c r="A13" s="25" t="s">
        <v>59</v>
      </c>
      <c r="B13" s="26">
        <v>5</v>
      </c>
      <c r="C13" s="26">
        <v>0</v>
      </c>
      <c r="D13" s="26">
        <v>5</v>
      </c>
      <c r="E13" s="28" t="s">
        <v>108</v>
      </c>
      <c r="F13" s="26" t="s">
        <v>108</v>
      </c>
      <c r="G13" s="26" t="s">
        <v>108</v>
      </c>
      <c r="H13" s="26" t="s">
        <v>108</v>
      </c>
    </row>
    <row r="14" spans="1:8" ht="27.75" customHeight="1">
      <c r="A14" s="25" t="s">
        <v>139</v>
      </c>
      <c r="B14" s="26">
        <v>0</v>
      </c>
      <c r="C14" s="26">
        <v>0</v>
      </c>
      <c r="D14" s="26">
        <v>0</v>
      </c>
      <c r="E14" s="28" t="s">
        <v>108</v>
      </c>
      <c r="F14" s="26" t="s">
        <v>108</v>
      </c>
      <c r="G14" s="26" t="s">
        <v>108</v>
      </c>
      <c r="H14" s="26" t="s">
        <v>108</v>
      </c>
    </row>
    <row r="15" spans="1:8" ht="27.75" customHeight="1">
      <c r="A15" s="25" t="s">
        <v>140</v>
      </c>
      <c r="B15" s="26">
        <f>SUM(B5,B7,B10,B11,B12,B13,B14)</f>
        <v>17867</v>
      </c>
      <c r="C15" s="26">
        <f>C5+C7+C10+C11+C12+C13+C14</f>
        <v>1400</v>
      </c>
      <c r="D15" s="26">
        <f>SUM(D5,D7,D10,D11,D12,D13,D14)</f>
        <v>19267</v>
      </c>
      <c r="E15" s="25" t="s">
        <v>62</v>
      </c>
      <c r="F15" s="26">
        <f>SUM(F5:F9)</f>
        <v>16124</v>
      </c>
      <c r="G15" s="26">
        <f>G5+G6+G7+G8+G9</f>
        <v>0</v>
      </c>
      <c r="H15" s="26">
        <f>SUM(H5:H9)</f>
        <v>16124</v>
      </c>
    </row>
    <row r="16" spans="1:8" ht="27.75" customHeight="1">
      <c r="A16" s="25" t="s">
        <v>141</v>
      </c>
      <c r="B16" s="26">
        <v>0</v>
      </c>
      <c r="C16" s="26">
        <v>0</v>
      </c>
      <c r="D16" s="26">
        <v>0</v>
      </c>
      <c r="E16" s="25" t="s">
        <v>64</v>
      </c>
      <c r="F16" s="26">
        <v>0</v>
      </c>
      <c r="G16" s="26">
        <v>0</v>
      </c>
      <c r="H16" s="26">
        <v>0</v>
      </c>
    </row>
    <row r="17" spans="1:8" ht="27.75" customHeight="1">
      <c r="A17" s="25" t="s">
        <v>142</v>
      </c>
      <c r="B17" s="26">
        <v>0</v>
      </c>
      <c r="C17" s="26">
        <v>0</v>
      </c>
      <c r="D17" s="26">
        <v>0</v>
      </c>
      <c r="E17" s="25" t="s">
        <v>68</v>
      </c>
      <c r="F17" s="26">
        <v>0</v>
      </c>
      <c r="G17" s="26">
        <v>0</v>
      </c>
      <c r="H17" s="26">
        <v>0</v>
      </c>
    </row>
    <row r="18" spans="1:8" ht="27.75" customHeight="1">
      <c r="A18" s="25" t="s">
        <v>143</v>
      </c>
      <c r="B18" s="26">
        <f>B15+B16+B17</f>
        <v>17867</v>
      </c>
      <c r="C18" s="26">
        <f>C15+C16+C17</f>
        <v>1400</v>
      </c>
      <c r="D18" s="26">
        <f>D15+D16+D17</f>
        <v>19267</v>
      </c>
      <c r="E18" s="25" t="s">
        <v>72</v>
      </c>
      <c r="F18" s="26">
        <f>F15+F16+F17</f>
        <v>16124</v>
      </c>
      <c r="G18" s="26">
        <f>G15+G16+G17</f>
        <v>0</v>
      </c>
      <c r="H18" s="26">
        <f>H15+H16+H17</f>
        <v>16124</v>
      </c>
    </row>
    <row r="19" spans="1:8" ht="27.75" customHeight="1">
      <c r="A19" s="28" t="s">
        <v>108</v>
      </c>
      <c r="B19" s="26" t="s">
        <v>108</v>
      </c>
      <c r="C19" s="26" t="s">
        <v>108</v>
      </c>
      <c r="D19" s="26" t="s">
        <v>108</v>
      </c>
      <c r="E19" s="25" t="s">
        <v>73</v>
      </c>
      <c r="F19" s="26">
        <f>B18-F18</f>
        <v>1743</v>
      </c>
      <c r="G19" s="26">
        <f>C18-G18</f>
        <v>1400</v>
      </c>
      <c r="H19" s="26">
        <f>D18-H18</f>
        <v>3143</v>
      </c>
    </row>
    <row r="20" spans="1:8" ht="27.75" customHeight="1">
      <c r="A20" s="25" t="s">
        <v>144</v>
      </c>
      <c r="B20" s="26">
        <v>29422</v>
      </c>
      <c r="C20" s="26">
        <f>D20-B20</f>
        <v>-1779</v>
      </c>
      <c r="D20" s="26">
        <v>27643</v>
      </c>
      <c r="E20" s="25" t="s">
        <v>75</v>
      </c>
      <c r="F20" s="26">
        <f>B20+F19</f>
        <v>31165</v>
      </c>
      <c r="G20" s="26">
        <f>C20+G19</f>
        <v>-379</v>
      </c>
      <c r="H20" s="26">
        <f>D20+H19</f>
        <v>30786</v>
      </c>
    </row>
    <row r="21" spans="1:8" ht="27.75" customHeight="1">
      <c r="A21" s="24" t="s">
        <v>76</v>
      </c>
      <c r="B21" s="26">
        <f>B18+B20</f>
        <v>47289</v>
      </c>
      <c r="C21" s="26">
        <f>C18+C20</f>
        <v>-379</v>
      </c>
      <c r="D21" s="26">
        <f>D18+D20</f>
        <v>46910</v>
      </c>
      <c r="E21" s="24" t="s">
        <v>145</v>
      </c>
      <c r="F21" s="26">
        <f>F18+F20</f>
        <v>47289</v>
      </c>
      <c r="G21" s="26">
        <f>G18+G20</f>
        <v>-379</v>
      </c>
      <c r="H21" s="26">
        <f>H18+H20</f>
        <v>46910</v>
      </c>
    </row>
  </sheetData>
  <mergeCells count="1">
    <mergeCell ref="A2:H2"/>
  </mergeCells>
  <phoneticPr fontId="23" type="noConversion"/>
  <printOptions horizontalCentered="1"/>
  <pageMargins left="0.196850393700787" right="0.196850393700787" top="0.39370078740157499" bottom="0.39370078740157499" header="0.511811023622047" footer="0.511811023622047"/>
  <pageSetup paperSize="9" scale="75" pageOrder="overThenDown" orientation="landscape" errors="blank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defaultColWidth="9" defaultRowHeight="13.5"/>
  <cols>
    <col min="1" max="1" width="18.375" style="43" customWidth="1"/>
    <col min="2" max="2" width="17.375" style="43" customWidth="1"/>
    <col min="3" max="3" width="14.75" style="43" customWidth="1"/>
    <col min="4" max="4" width="17.25" style="43" customWidth="1"/>
    <col min="5" max="5" width="21" style="43" customWidth="1"/>
    <col min="6" max="6" width="17.25" style="43" customWidth="1"/>
    <col min="7" max="7" width="15.25" style="43" customWidth="1"/>
    <col min="8" max="8" width="17.5" style="43" customWidth="1"/>
    <col min="9" max="9" width="7.625" style="43" customWidth="1"/>
    <col min="10" max="16384" width="9" style="43"/>
  </cols>
  <sheetData>
    <row r="1" spans="1:8">
      <c r="A1" s="67" t="s">
        <v>167</v>
      </c>
    </row>
    <row r="2" spans="1:8" ht="33.75" customHeight="1">
      <c r="A2" s="111" t="s">
        <v>77</v>
      </c>
      <c r="B2" s="111" t="s">
        <v>0</v>
      </c>
      <c r="C2" s="112" t="s">
        <v>0</v>
      </c>
      <c r="D2" s="111" t="s">
        <v>0</v>
      </c>
      <c r="E2" s="111" t="s">
        <v>0</v>
      </c>
      <c r="F2" s="111" t="s">
        <v>0</v>
      </c>
      <c r="G2" s="112" t="s">
        <v>0</v>
      </c>
      <c r="H2" s="111" t="s">
        <v>0</v>
      </c>
    </row>
    <row r="3" spans="1:8" ht="21.75" customHeight="1">
      <c r="A3" s="44" t="s">
        <v>0</v>
      </c>
      <c r="B3" s="44" t="s">
        <v>0</v>
      </c>
      <c r="C3" s="44" t="s">
        <v>0</v>
      </c>
      <c r="D3" s="44" t="s">
        <v>0</v>
      </c>
      <c r="E3" s="44" t="s">
        <v>0</v>
      </c>
      <c r="F3" s="45" t="s">
        <v>0</v>
      </c>
      <c r="G3" s="45" t="s">
        <v>0</v>
      </c>
      <c r="H3" s="45" t="s">
        <v>162</v>
      </c>
    </row>
    <row r="4" spans="1:8" ht="26.25" customHeight="1">
      <c r="A4" s="46" t="s">
        <v>14</v>
      </c>
      <c r="B4" s="47" t="s">
        <v>23</v>
      </c>
      <c r="C4" s="47" t="s">
        <v>24</v>
      </c>
      <c r="D4" s="47" t="s">
        <v>25</v>
      </c>
      <c r="E4" s="47" t="s">
        <v>44</v>
      </c>
      <c r="F4" s="47" t="s">
        <v>23</v>
      </c>
      <c r="G4" s="47" t="s">
        <v>24</v>
      </c>
      <c r="H4" s="47" t="s">
        <v>25</v>
      </c>
    </row>
    <row r="5" spans="1:8" ht="26.25" customHeight="1">
      <c r="A5" s="48" t="s">
        <v>78</v>
      </c>
      <c r="B5" s="49">
        <v>1601</v>
      </c>
      <c r="C5" s="49">
        <f>D5-B5</f>
        <v>30</v>
      </c>
      <c r="D5" s="49">
        <v>1631</v>
      </c>
      <c r="E5" s="50" t="s">
        <v>79</v>
      </c>
      <c r="F5" s="49">
        <v>6166</v>
      </c>
      <c r="G5" s="49">
        <f>H5-F5</f>
        <v>300</v>
      </c>
      <c r="H5" s="49">
        <v>6466</v>
      </c>
    </row>
    <row r="6" spans="1:8" ht="26.25" customHeight="1">
      <c r="A6" s="48" t="s">
        <v>48</v>
      </c>
      <c r="B6" s="49">
        <v>5</v>
      </c>
      <c r="C6" s="49">
        <f>D6-B6</f>
        <v>0</v>
      </c>
      <c r="D6" s="49">
        <v>5</v>
      </c>
      <c r="E6" s="50" t="s">
        <v>80</v>
      </c>
      <c r="F6" s="49">
        <v>1682</v>
      </c>
      <c r="G6" s="49">
        <v>0</v>
      </c>
      <c r="H6" s="49">
        <v>1682</v>
      </c>
    </row>
    <row r="7" spans="1:8" ht="26.25" customHeight="1">
      <c r="A7" s="48" t="s">
        <v>50</v>
      </c>
      <c r="B7" s="49">
        <v>0</v>
      </c>
      <c r="C7" s="49">
        <f>D7-B7</f>
        <v>0</v>
      </c>
      <c r="D7" s="49">
        <v>0</v>
      </c>
      <c r="E7" s="50" t="s">
        <v>81</v>
      </c>
      <c r="F7" s="49">
        <v>42</v>
      </c>
      <c r="G7" s="49">
        <v>0</v>
      </c>
      <c r="H7" s="49">
        <v>42</v>
      </c>
    </row>
    <row r="8" spans="1:8" ht="26.25" customHeight="1">
      <c r="A8" s="48" t="s">
        <v>82</v>
      </c>
      <c r="B8" s="49">
        <v>1</v>
      </c>
      <c r="C8" s="49">
        <f>D8-B8</f>
        <v>5</v>
      </c>
      <c r="D8" s="49">
        <v>6</v>
      </c>
      <c r="E8" s="50" t="s">
        <v>83</v>
      </c>
      <c r="F8" s="49">
        <v>35</v>
      </c>
      <c r="G8" s="49">
        <f>H8-F8</f>
        <v>-10</v>
      </c>
      <c r="H8" s="49">
        <v>25</v>
      </c>
    </row>
    <row r="9" spans="1:8" ht="26.25" customHeight="1">
      <c r="A9" s="51" t="s">
        <v>58</v>
      </c>
      <c r="B9" s="49">
        <v>1</v>
      </c>
      <c r="C9" s="49"/>
      <c r="D9" s="49">
        <v>1</v>
      </c>
      <c r="E9" s="50" t="s">
        <v>57</v>
      </c>
      <c r="F9" s="49">
        <v>0</v>
      </c>
      <c r="G9" s="49">
        <v>0</v>
      </c>
      <c r="H9" s="49">
        <v>0</v>
      </c>
    </row>
    <row r="10" spans="1:8" ht="26.25" customHeight="1">
      <c r="A10" s="48" t="s">
        <v>84</v>
      </c>
      <c r="B10" s="49">
        <f>B5+B6+B7+B8</f>
        <v>1607</v>
      </c>
      <c r="C10" s="49">
        <f>C5+C6+C7+C8</f>
        <v>35</v>
      </c>
      <c r="D10" s="49">
        <f>D5+D6+D7+D8</f>
        <v>1642</v>
      </c>
      <c r="E10" s="50" t="s">
        <v>85</v>
      </c>
      <c r="F10" s="49">
        <f t="shared" ref="F10:H10" si="0">F5+F7+F8+F9</f>
        <v>6243</v>
      </c>
      <c r="G10" s="49">
        <f t="shared" si="0"/>
        <v>290</v>
      </c>
      <c r="H10" s="49">
        <f t="shared" si="0"/>
        <v>6533</v>
      </c>
    </row>
    <row r="11" spans="1:8" ht="26.25" customHeight="1">
      <c r="A11" s="48" t="s">
        <v>86</v>
      </c>
      <c r="B11" s="49">
        <v>1</v>
      </c>
      <c r="C11" s="49">
        <f>D11-B11</f>
        <v>6532</v>
      </c>
      <c r="D11" s="49">
        <v>6533</v>
      </c>
      <c r="E11" s="50" t="s">
        <v>87</v>
      </c>
      <c r="F11" s="49">
        <v>0</v>
      </c>
      <c r="G11" s="49">
        <v>0</v>
      </c>
      <c r="H11" s="49">
        <v>0</v>
      </c>
    </row>
    <row r="12" spans="1:8" ht="26.25" customHeight="1">
      <c r="A12" s="48" t="s">
        <v>88</v>
      </c>
      <c r="B12" s="49">
        <v>0</v>
      </c>
      <c r="C12" s="49">
        <v>0</v>
      </c>
      <c r="D12" s="49">
        <v>0</v>
      </c>
      <c r="E12" s="50" t="s">
        <v>89</v>
      </c>
      <c r="F12" s="49">
        <v>0</v>
      </c>
      <c r="G12" s="49">
        <f>H12-F12</f>
        <v>2160</v>
      </c>
      <c r="H12" s="49">
        <v>2160</v>
      </c>
    </row>
    <row r="13" spans="1:8" ht="26.25" customHeight="1">
      <c r="A13" s="48" t="s">
        <v>90</v>
      </c>
      <c r="B13" s="49">
        <f t="shared" ref="B13:G13" si="1">B10+B11+B12</f>
        <v>1608</v>
      </c>
      <c r="C13" s="49">
        <f t="shared" si="1"/>
        <v>6567</v>
      </c>
      <c r="D13" s="49">
        <v>8175</v>
      </c>
      <c r="E13" s="50" t="s">
        <v>91</v>
      </c>
      <c r="F13" s="49">
        <f t="shared" si="1"/>
        <v>6243</v>
      </c>
      <c r="G13" s="49">
        <f t="shared" si="1"/>
        <v>2450</v>
      </c>
      <c r="H13" s="49">
        <v>8693</v>
      </c>
    </row>
    <row r="14" spans="1:8" ht="26.25" customHeight="1">
      <c r="A14" s="46" t="s">
        <v>55</v>
      </c>
      <c r="B14" s="49" t="s">
        <v>0</v>
      </c>
      <c r="C14" s="49" t="s">
        <v>0</v>
      </c>
      <c r="D14" s="49" t="s">
        <v>0</v>
      </c>
      <c r="E14" s="50" t="s">
        <v>92</v>
      </c>
      <c r="F14" s="49">
        <f>B13-F13</f>
        <v>-4635</v>
      </c>
      <c r="G14" s="49">
        <f>H14-F14</f>
        <v>4117</v>
      </c>
      <c r="H14" s="49">
        <f>D13-H13</f>
        <v>-518</v>
      </c>
    </row>
    <row r="15" spans="1:8" ht="26.25" customHeight="1">
      <c r="A15" s="48" t="s">
        <v>93</v>
      </c>
      <c r="B15" s="49">
        <v>3464</v>
      </c>
      <c r="C15" s="49">
        <f>D15-B15</f>
        <v>-1496</v>
      </c>
      <c r="D15" s="49">
        <v>1968</v>
      </c>
      <c r="E15" s="50" t="s">
        <v>94</v>
      </c>
      <c r="F15" s="49">
        <f>B15+F14</f>
        <v>-1171</v>
      </c>
      <c r="G15" s="49">
        <f>H15-F15</f>
        <v>2621</v>
      </c>
      <c r="H15" s="49">
        <f>D15+H14</f>
        <v>1450</v>
      </c>
    </row>
    <row r="16" spans="1:8" ht="26.25" customHeight="1">
      <c r="A16" s="46" t="s">
        <v>76</v>
      </c>
      <c r="B16" s="49">
        <f t="shared" ref="B16:H16" si="2">B13+B15</f>
        <v>5072</v>
      </c>
      <c r="C16" s="49">
        <f t="shared" si="2"/>
        <v>5071</v>
      </c>
      <c r="D16" s="49">
        <f t="shared" si="2"/>
        <v>10143</v>
      </c>
      <c r="E16" s="52" t="s">
        <v>76</v>
      </c>
      <c r="F16" s="49">
        <f t="shared" si="2"/>
        <v>5072</v>
      </c>
      <c r="G16" s="49">
        <f t="shared" si="2"/>
        <v>5071</v>
      </c>
      <c r="H16" s="49">
        <f t="shared" si="2"/>
        <v>10143</v>
      </c>
    </row>
  </sheetData>
  <mergeCells count="1">
    <mergeCell ref="A2:H2"/>
  </mergeCells>
  <phoneticPr fontId="23" type="noConversion"/>
  <pageMargins left="0.28999999999999998" right="0.27500000000000002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workbookViewId="0">
      <pane activePane="bottomRight" state="frozen"/>
      <selection activeCell="B1" sqref="B1"/>
    </sheetView>
  </sheetViews>
  <sheetFormatPr defaultColWidth="8" defaultRowHeight="14.25"/>
  <cols>
    <col min="1" max="1" width="8" style="29" hidden="1"/>
    <col min="2" max="2" width="18.625" style="29" customWidth="1"/>
    <col min="3" max="5" width="18" style="29" customWidth="1"/>
    <col min="6" max="6" width="29.25" style="29" customWidth="1"/>
    <col min="7" max="9" width="18" style="29" customWidth="1"/>
    <col min="10" max="16384" width="8" style="30"/>
  </cols>
  <sheetData>
    <row r="1" spans="1:9">
      <c r="B1" s="67" t="s">
        <v>168</v>
      </c>
    </row>
    <row r="2" spans="1:9" ht="31.5" customHeight="1">
      <c r="A2" s="31"/>
      <c r="B2" s="113" t="s">
        <v>95</v>
      </c>
      <c r="C2" s="114"/>
      <c r="D2" s="115"/>
      <c r="E2" s="114"/>
      <c r="F2" s="114"/>
      <c r="G2" s="114"/>
      <c r="H2" s="115"/>
      <c r="I2" s="114"/>
    </row>
    <row r="3" spans="1:9" ht="15" customHeight="1">
      <c r="A3" s="31"/>
      <c r="B3" s="32"/>
      <c r="C3" s="32"/>
      <c r="D3" s="32"/>
      <c r="E3" s="32"/>
      <c r="F3" s="32"/>
      <c r="G3" s="33"/>
      <c r="H3" s="33"/>
      <c r="I3" s="33" t="s">
        <v>162</v>
      </c>
    </row>
    <row r="4" spans="1:9" ht="26.25" customHeight="1">
      <c r="A4" s="34"/>
      <c r="B4" s="35" t="s">
        <v>14</v>
      </c>
      <c r="C4" s="35" t="s">
        <v>23</v>
      </c>
      <c r="D4" s="35" t="s">
        <v>24</v>
      </c>
      <c r="E4" s="35" t="s">
        <v>25</v>
      </c>
      <c r="F4" s="35" t="s">
        <v>96</v>
      </c>
      <c r="G4" s="35" t="s">
        <v>23</v>
      </c>
      <c r="H4" s="35" t="s">
        <v>24</v>
      </c>
      <c r="I4" s="35" t="s">
        <v>25</v>
      </c>
    </row>
    <row r="5" spans="1:9" ht="26.25" customHeight="1">
      <c r="A5" s="36"/>
      <c r="B5" s="37" t="s">
        <v>97</v>
      </c>
      <c r="C5" s="12">
        <v>2045</v>
      </c>
      <c r="D5" s="12">
        <f>E5-C5</f>
        <v>150</v>
      </c>
      <c r="E5" s="12">
        <v>2195</v>
      </c>
      <c r="F5" s="38" t="s">
        <v>98</v>
      </c>
      <c r="G5" s="12">
        <v>1558</v>
      </c>
      <c r="H5" s="12">
        <f>I5-G5</f>
        <v>200</v>
      </c>
      <c r="I5" s="12">
        <v>1758</v>
      </c>
    </row>
    <row r="6" spans="1:9" ht="26.25" customHeight="1">
      <c r="A6" s="36"/>
      <c r="B6" s="37" t="s">
        <v>99</v>
      </c>
      <c r="C6" s="12">
        <v>0</v>
      </c>
      <c r="D6" s="12"/>
      <c r="E6" s="12">
        <v>0</v>
      </c>
      <c r="F6" s="39" t="s">
        <v>100</v>
      </c>
      <c r="G6" s="12">
        <v>294</v>
      </c>
      <c r="H6" s="12"/>
      <c r="I6" s="12">
        <v>294</v>
      </c>
    </row>
    <row r="7" spans="1:9" ht="26.25" customHeight="1">
      <c r="A7" s="36"/>
      <c r="B7" s="37" t="s">
        <v>101</v>
      </c>
      <c r="C7" s="12">
        <v>289</v>
      </c>
      <c r="D7" s="12">
        <f>E7-C7</f>
        <v>30</v>
      </c>
      <c r="E7" s="12">
        <v>319</v>
      </c>
      <c r="F7" s="38" t="s">
        <v>102</v>
      </c>
      <c r="G7" s="12">
        <v>4</v>
      </c>
      <c r="H7" s="12">
        <f>I7-G7</f>
        <v>7</v>
      </c>
      <c r="I7" s="12">
        <v>11</v>
      </c>
    </row>
    <row r="8" spans="1:9" ht="26.25" customHeight="1">
      <c r="A8" s="36"/>
      <c r="B8" s="40" t="s">
        <v>103</v>
      </c>
      <c r="C8" s="12">
        <v>1</v>
      </c>
      <c r="D8" s="12">
        <f>E8-C8</f>
        <v>-1</v>
      </c>
      <c r="E8" s="12"/>
      <c r="F8" s="38" t="s">
        <v>104</v>
      </c>
      <c r="G8" s="12">
        <v>0</v>
      </c>
      <c r="H8" s="12"/>
      <c r="I8" s="12">
        <v>0</v>
      </c>
    </row>
    <row r="9" spans="1:9" ht="26.25" customHeight="1">
      <c r="A9" s="41"/>
      <c r="B9" s="40" t="s">
        <v>56</v>
      </c>
      <c r="C9" s="12">
        <v>3</v>
      </c>
      <c r="D9" s="12">
        <v>0</v>
      </c>
      <c r="E9" s="12">
        <v>3</v>
      </c>
      <c r="F9" s="38" t="s">
        <v>105</v>
      </c>
      <c r="G9" s="12">
        <v>525</v>
      </c>
      <c r="H9" s="12"/>
      <c r="I9" s="12">
        <v>525</v>
      </c>
    </row>
    <row r="10" spans="1:9" ht="26.25" customHeight="1">
      <c r="A10" s="41"/>
      <c r="B10" s="40" t="s">
        <v>106</v>
      </c>
      <c r="C10" s="12">
        <v>3</v>
      </c>
      <c r="D10" s="12">
        <v>0</v>
      </c>
      <c r="E10" s="12">
        <v>3</v>
      </c>
      <c r="F10" s="38" t="s">
        <v>107</v>
      </c>
      <c r="G10" s="12">
        <v>400</v>
      </c>
      <c r="H10" s="12">
        <f>I10-G10</f>
        <v>395</v>
      </c>
      <c r="I10" s="12">
        <v>795</v>
      </c>
    </row>
    <row r="11" spans="1:9" ht="26.25" customHeight="1">
      <c r="A11" s="41"/>
      <c r="B11" s="42" t="s">
        <v>108</v>
      </c>
      <c r="C11" s="12" t="s">
        <v>108</v>
      </c>
      <c r="D11" s="12" t="s">
        <v>108</v>
      </c>
      <c r="E11" s="12" t="s">
        <v>108</v>
      </c>
      <c r="F11" s="38" t="s">
        <v>109</v>
      </c>
      <c r="G11" s="12">
        <v>14</v>
      </c>
      <c r="H11" s="12">
        <f>I11-G11</f>
        <v>9</v>
      </c>
      <c r="I11" s="12">
        <v>23</v>
      </c>
    </row>
    <row r="12" spans="1:9" ht="26.25" customHeight="1">
      <c r="A12" s="36"/>
      <c r="B12" s="42" t="s">
        <v>108</v>
      </c>
      <c r="C12" s="12" t="s">
        <v>108</v>
      </c>
      <c r="D12" s="12" t="s">
        <v>108</v>
      </c>
      <c r="E12" s="12" t="s">
        <v>108</v>
      </c>
      <c r="F12" s="38" t="s">
        <v>110</v>
      </c>
      <c r="G12" s="12">
        <v>1</v>
      </c>
      <c r="H12" s="12">
        <f>I12-G12</f>
        <v>-1</v>
      </c>
      <c r="I12" s="12"/>
    </row>
    <row r="13" spans="1:9" ht="26.25" customHeight="1">
      <c r="A13" s="36"/>
      <c r="B13" s="42" t="s">
        <v>108</v>
      </c>
      <c r="C13" s="12" t="s">
        <v>108</v>
      </c>
      <c r="D13" s="12" t="s">
        <v>108</v>
      </c>
      <c r="E13" s="12" t="s">
        <v>108</v>
      </c>
      <c r="F13" s="38" t="s">
        <v>111</v>
      </c>
      <c r="G13" s="12">
        <v>50</v>
      </c>
      <c r="H13" s="12">
        <f>I13-G13</f>
        <v>359</v>
      </c>
      <c r="I13" s="12">
        <v>409</v>
      </c>
    </row>
    <row r="14" spans="1:9" ht="26.25" customHeight="1">
      <c r="A14" s="41"/>
      <c r="B14" s="42" t="s">
        <v>108</v>
      </c>
      <c r="C14" s="12" t="s">
        <v>108</v>
      </c>
      <c r="D14" s="12" t="s">
        <v>108</v>
      </c>
      <c r="E14" s="12" t="s">
        <v>108</v>
      </c>
      <c r="F14" s="38" t="s">
        <v>112</v>
      </c>
      <c r="G14" s="12">
        <v>50</v>
      </c>
      <c r="H14" s="12">
        <f>I14-G14</f>
        <v>359</v>
      </c>
      <c r="I14" s="12">
        <v>409</v>
      </c>
    </row>
    <row r="15" spans="1:9" ht="26.25" customHeight="1">
      <c r="A15" s="36"/>
      <c r="B15" s="42" t="s">
        <v>108</v>
      </c>
      <c r="C15" s="12" t="s">
        <v>108</v>
      </c>
      <c r="D15" s="12" t="s">
        <v>108</v>
      </c>
      <c r="E15" s="12" t="s">
        <v>108</v>
      </c>
      <c r="F15" s="38" t="s">
        <v>113</v>
      </c>
      <c r="G15" s="12">
        <v>0</v>
      </c>
      <c r="H15" s="12"/>
      <c r="I15" s="12">
        <v>0</v>
      </c>
    </row>
    <row r="16" spans="1:9" ht="26.25" customHeight="1">
      <c r="A16" s="36"/>
      <c r="B16" s="37" t="s">
        <v>114</v>
      </c>
      <c r="C16" s="12">
        <f>C5+C6+C7+C8+C9</f>
        <v>2338</v>
      </c>
      <c r="D16" s="12">
        <f>D5+D6+D7+D8+D9</f>
        <v>179</v>
      </c>
      <c r="E16" s="12">
        <f>E5+E6+E7+E8+E9</f>
        <v>2517</v>
      </c>
      <c r="F16" s="38" t="s">
        <v>115</v>
      </c>
      <c r="G16" s="12">
        <f t="shared" ref="G16:I16" si="0">SUM(G5:G13)</f>
        <v>2846</v>
      </c>
      <c r="H16" s="12">
        <f t="shared" si="0"/>
        <v>969</v>
      </c>
      <c r="I16" s="12">
        <f t="shared" si="0"/>
        <v>3815</v>
      </c>
    </row>
    <row r="17" spans="1:9" ht="26.25" customHeight="1">
      <c r="A17" s="36"/>
      <c r="B17" s="37" t="s">
        <v>116</v>
      </c>
      <c r="C17" s="12">
        <v>0</v>
      </c>
      <c r="D17" s="12"/>
      <c r="E17" s="12">
        <v>0</v>
      </c>
      <c r="F17" s="38" t="s">
        <v>117</v>
      </c>
      <c r="G17" s="12">
        <v>0</v>
      </c>
      <c r="H17" s="12"/>
      <c r="I17" s="12">
        <v>0</v>
      </c>
    </row>
    <row r="18" spans="1:9" ht="26.25" customHeight="1">
      <c r="A18" s="36"/>
      <c r="B18" s="37" t="s">
        <v>118</v>
      </c>
      <c r="C18" s="12">
        <v>0</v>
      </c>
      <c r="D18" s="12"/>
      <c r="E18" s="12">
        <v>0</v>
      </c>
      <c r="F18" s="38" t="s">
        <v>119</v>
      </c>
      <c r="G18" s="12">
        <v>28</v>
      </c>
      <c r="H18" s="12">
        <f>I18-G18</f>
        <v>1</v>
      </c>
      <c r="I18" s="12">
        <v>29</v>
      </c>
    </row>
    <row r="19" spans="1:9" ht="26.25" customHeight="1">
      <c r="A19" s="36"/>
      <c r="B19" s="37" t="s">
        <v>120</v>
      </c>
      <c r="C19" s="12">
        <f t="shared" ref="C19:I19" si="1">C16+C17+C18</f>
        <v>2338</v>
      </c>
      <c r="D19" s="12">
        <f t="shared" si="1"/>
        <v>179</v>
      </c>
      <c r="E19" s="12">
        <f t="shared" si="1"/>
        <v>2517</v>
      </c>
      <c r="F19" s="38" t="s">
        <v>121</v>
      </c>
      <c r="G19" s="12">
        <f t="shared" si="1"/>
        <v>2874</v>
      </c>
      <c r="H19" s="12">
        <f t="shared" si="1"/>
        <v>970</v>
      </c>
      <c r="I19" s="12">
        <f t="shared" si="1"/>
        <v>3844</v>
      </c>
    </row>
    <row r="20" spans="1:9" ht="26.25" customHeight="1">
      <c r="A20" s="36"/>
      <c r="B20" s="42" t="s">
        <v>108</v>
      </c>
      <c r="C20" s="12" t="s">
        <v>108</v>
      </c>
      <c r="D20" s="12" t="s">
        <v>108</v>
      </c>
      <c r="E20" s="12" t="s">
        <v>108</v>
      </c>
      <c r="F20" s="38" t="s">
        <v>122</v>
      </c>
      <c r="G20" s="12">
        <f>C19-G19</f>
        <v>-536</v>
      </c>
      <c r="H20" s="12">
        <f>D19-H19</f>
        <v>-791</v>
      </c>
      <c r="I20" s="12">
        <f>E19-I19</f>
        <v>-1327</v>
      </c>
    </row>
    <row r="21" spans="1:9" ht="26.25" customHeight="1">
      <c r="A21" s="36"/>
      <c r="B21" s="37" t="s">
        <v>123</v>
      </c>
      <c r="C21" s="12">
        <v>14285</v>
      </c>
      <c r="D21" s="12">
        <f>E21-C21</f>
        <v>-4262</v>
      </c>
      <c r="E21" s="12">
        <v>10023</v>
      </c>
      <c r="F21" s="38" t="s">
        <v>124</v>
      </c>
      <c r="G21" s="12">
        <f>C21+G20</f>
        <v>13749</v>
      </c>
      <c r="H21" s="12">
        <f>D21+H20</f>
        <v>-5053</v>
      </c>
      <c r="I21" s="12">
        <f>E21+I20</f>
        <v>8696</v>
      </c>
    </row>
    <row r="22" spans="1:9" ht="26.25" customHeight="1">
      <c r="A22" s="36"/>
      <c r="B22" s="42" t="s">
        <v>76</v>
      </c>
      <c r="C22" s="12">
        <f t="shared" ref="C22:I22" si="2">C19+C21</f>
        <v>16623</v>
      </c>
      <c r="D22" s="12">
        <f t="shared" si="2"/>
        <v>-4083</v>
      </c>
      <c r="E22" s="12">
        <f t="shared" si="2"/>
        <v>12540</v>
      </c>
      <c r="F22" s="9" t="s">
        <v>76</v>
      </c>
      <c r="G22" s="12">
        <f t="shared" si="2"/>
        <v>16623</v>
      </c>
      <c r="H22" s="12">
        <f t="shared" si="2"/>
        <v>-4083</v>
      </c>
      <c r="I22" s="12">
        <f t="shared" si="2"/>
        <v>12540</v>
      </c>
    </row>
  </sheetData>
  <mergeCells count="1">
    <mergeCell ref="B2:I2"/>
  </mergeCells>
  <phoneticPr fontId="23" type="noConversion"/>
  <printOptions horizontalCentered="1"/>
  <pageMargins left="0.196527777777778" right="0.23611111111111099" top="0.94444444444444398" bottom="0.78740157480314998" header="0.51180999999999999" footer="0.51180999999999999"/>
  <pageSetup paperSize="9" scale="75" orientation="landscape" errors="blank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showZeros="0" tabSelected="1" zoomScalePageLayoutView="60" workbookViewId="0">
      <pane activePane="bottomRight" state="frozen"/>
      <selection activeCell="M12" sqref="M12"/>
    </sheetView>
  </sheetViews>
  <sheetFormatPr defaultColWidth="8" defaultRowHeight="14.25"/>
  <cols>
    <col min="1" max="1" width="23.125" style="2" customWidth="1"/>
    <col min="2" max="4" width="17.875" style="2" customWidth="1"/>
    <col min="5" max="5" width="19.375" style="2" customWidth="1"/>
    <col min="6" max="8" width="17.875" style="2" customWidth="1"/>
    <col min="9" max="16384" width="8" style="3"/>
  </cols>
  <sheetData>
    <row r="1" spans="1:8">
      <c r="A1" s="67" t="s">
        <v>169</v>
      </c>
    </row>
    <row r="2" spans="1:8" s="1" customFormat="1" ht="29.25" customHeight="1">
      <c r="A2" s="116" t="s">
        <v>146</v>
      </c>
      <c r="B2" s="116"/>
      <c r="C2" s="116"/>
      <c r="D2" s="116"/>
      <c r="E2" s="117"/>
      <c r="F2" s="116"/>
      <c r="G2" s="116"/>
      <c r="H2" s="116"/>
    </row>
    <row r="3" spans="1:8" s="1" customFormat="1" ht="15" customHeight="1">
      <c r="A3" s="4"/>
      <c r="B3" s="5"/>
      <c r="C3" s="4"/>
      <c r="D3" s="6"/>
      <c r="E3" s="7"/>
      <c r="F3" s="4"/>
      <c r="G3" s="4"/>
      <c r="H3" s="8" t="s">
        <v>162</v>
      </c>
    </row>
    <row r="4" spans="1:8" s="1" customFormat="1" ht="25.5" customHeight="1">
      <c r="A4" s="9" t="s">
        <v>44</v>
      </c>
      <c r="B4" s="10" t="s">
        <v>23</v>
      </c>
      <c r="C4" s="9" t="s">
        <v>24</v>
      </c>
      <c r="D4" s="9" t="s">
        <v>25</v>
      </c>
      <c r="E4" s="9" t="s">
        <v>147</v>
      </c>
      <c r="F4" s="9" t="s">
        <v>23</v>
      </c>
      <c r="G4" s="9" t="s">
        <v>24</v>
      </c>
      <c r="H4" s="9" t="s">
        <v>25</v>
      </c>
    </row>
    <row r="5" spans="1:8" ht="27.75" customHeight="1">
      <c r="A5" s="11" t="s">
        <v>46</v>
      </c>
      <c r="B5" s="12">
        <v>21984</v>
      </c>
      <c r="C5" s="12">
        <v>0</v>
      </c>
      <c r="D5" s="13">
        <v>21984</v>
      </c>
      <c r="E5" s="14" t="s">
        <v>47</v>
      </c>
      <c r="F5" s="12">
        <v>37418</v>
      </c>
      <c r="G5" s="12">
        <f>H5-F5</f>
        <v>-8357</v>
      </c>
      <c r="H5" s="12">
        <v>29061</v>
      </c>
    </row>
    <row r="6" spans="1:8" ht="27.75" customHeight="1">
      <c r="A6" s="11" t="s">
        <v>148</v>
      </c>
      <c r="B6" s="12">
        <v>21984</v>
      </c>
      <c r="C6" s="12"/>
      <c r="D6" s="13">
        <v>21984</v>
      </c>
      <c r="E6" s="11" t="s">
        <v>149</v>
      </c>
      <c r="F6" s="12">
        <v>29061</v>
      </c>
      <c r="G6" s="12"/>
      <c r="H6" s="12">
        <v>29061</v>
      </c>
    </row>
    <row r="7" spans="1:8" ht="27.75" customHeight="1">
      <c r="A7" s="11" t="s">
        <v>150</v>
      </c>
      <c r="B7" s="12"/>
      <c r="C7" s="12"/>
      <c r="D7" s="13">
        <v>0</v>
      </c>
      <c r="E7" s="11" t="s">
        <v>151</v>
      </c>
      <c r="F7" s="12">
        <v>8357</v>
      </c>
      <c r="G7" s="12">
        <f>H7-F7</f>
        <v>-8357</v>
      </c>
      <c r="H7" s="12">
        <v>0</v>
      </c>
    </row>
    <row r="8" spans="1:8" ht="27.75" customHeight="1">
      <c r="A8" s="11" t="s">
        <v>99</v>
      </c>
      <c r="B8" s="12">
        <v>15338</v>
      </c>
      <c r="C8" s="12">
        <f>D8-B8</f>
        <v>-8357</v>
      </c>
      <c r="D8" s="13">
        <v>6981</v>
      </c>
      <c r="E8" s="14" t="s">
        <v>152</v>
      </c>
      <c r="F8" s="12">
        <v>45</v>
      </c>
      <c r="G8" s="12">
        <v>0</v>
      </c>
      <c r="H8" s="12">
        <v>45</v>
      </c>
    </row>
    <row r="9" spans="1:8" ht="27.75" customHeight="1">
      <c r="A9" s="11" t="s">
        <v>153</v>
      </c>
      <c r="B9" s="12">
        <v>15338</v>
      </c>
      <c r="C9" s="12">
        <f>D9-B9</f>
        <v>-8357</v>
      </c>
      <c r="D9" s="13">
        <v>6981</v>
      </c>
      <c r="E9" s="14" t="s">
        <v>154</v>
      </c>
      <c r="F9" s="12">
        <v>0</v>
      </c>
      <c r="G9" s="12">
        <v>0</v>
      </c>
      <c r="H9" s="12">
        <v>0</v>
      </c>
    </row>
    <row r="10" spans="1:8" ht="27.75" customHeight="1">
      <c r="A10" s="11" t="s">
        <v>101</v>
      </c>
      <c r="B10" s="12">
        <v>41</v>
      </c>
      <c r="C10" s="12">
        <v>0</v>
      </c>
      <c r="D10" s="13">
        <v>41</v>
      </c>
      <c r="E10" s="9" t="s">
        <v>108</v>
      </c>
      <c r="F10" s="12" t="s">
        <v>108</v>
      </c>
      <c r="G10" s="12" t="s">
        <v>108</v>
      </c>
      <c r="H10" s="12" t="s">
        <v>108</v>
      </c>
    </row>
    <row r="11" spans="1:8" ht="27.75" customHeight="1">
      <c r="A11" s="11" t="s">
        <v>103</v>
      </c>
      <c r="B11" s="12">
        <v>100</v>
      </c>
      <c r="C11" s="12">
        <v>0</v>
      </c>
      <c r="D11" s="13">
        <v>100</v>
      </c>
      <c r="E11" s="9" t="s">
        <v>108</v>
      </c>
      <c r="F11" s="12" t="s">
        <v>108</v>
      </c>
      <c r="G11" s="12" t="s">
        <v>108</v>
      </c>
      <c r="H11" s="12" t="s">
        <v>108</v>
      </c>
    </row>
    <row r="12" spans="1:8" ht="27.75" customHeight="1">
      <c r="A12" s="11" t="s">
        <v>56</v>
      </c>
      <c r="B12" s="12">
        <v>0</v>
      </c>
      <c r="C12" s="12">
        <v>0</v>
      </c>
      <c r="D12" s="13">
        <v>0</v>
      </c>
      <c r="E12" s="9" t="s">
        <v>108</v>
      </c>
      <c r="F12" s="12" t="s">
        <v>108</v>
      </c>
      <c r="G12" s="12" t="s">
        <v>108</v>
      </c>
      <c r="H12" s="12" t="s">
        <v>108</v>
      </c>
    </row>
    <row r="13" spans="1:8" ht="27.75" customHeight="1">
      <c r="A13" s="11" t="s">
        <v>106</v>
      </c>
      <c r="B13" s="12">
        <v>0</v>
      </c>
      <c r="C13" s="12">
        <v>0</v>
      </c>
      <c r="D13" s="13">
        <v>0</v>
      </c>
      <c r="E13" s="9" t="s">
        <v>108</v>
      </c>
      <c r="F13" s="12" t="s">
        <v>108</v>
      </c>
      <c r="G13" s="12" t="s">
        <v>108</v>
      </c>
      <c r="H13" s="12" t="s">
        <v>108</v>
      </c>
    </row>
    <row r="14" spans="1:8" ht="27.75" customHeight="1">
      <c r="A14" s="11" t="s">
        <v>114</v>
      </c>
      <c r="B14" s="12">
        <f>SUM(B5,B8,B10,B11,B12)</f>
        <v>37463</v>
      </c>
      <c r="C14" s="12">
        <f>C5+C8+C10+C11+C12</f>
        <v>-8357</v>
      </c>
      <c r="D14" s="12">
        <f>SUM(D5,D8,D10,D11,D12)</f>
        <v>29106</v>
      </c>
      <c r="E14" s="14" t="s">
        <v>155</v>
      </c>
      <c r="F14" s="12">
        <f>SUM(F5,F8,F9)</f>
        <v>37463</v>
      </c>
      <c r="G14" s="12">
        <f>G5+G8+G9</f>
        <v>-8357</v>
      </c>
      <c r="H14" s="12">
        <v>29106</v>
      </c>
    </row>
    <row r="15" spans="1:8" ht="27.75" customHeight="1">
      <c r="A15" s="11" t="s">
        <v>116</v>
      </c>
      <c r="B15" s="12">
        <v>0</v>
      </c>
      <c r="C15" s="12">
        <v>0</v>
      </c>
      <c r="D15" s="13">
        <v>0</v>
      </c>
      <c r="E15" s="14" t="s">
        <v>156</v>
      </c>
      <c r="F15" s="12">
        <v>0</v>
      </c>
      <c r="G15" s="12">
        <v>0</v>
      </c>
      <c r="H15" s="12">
        <v>0</v>
      </c>
    </row>
    <row r="16" spans="1:8" ht="27.75" customHeight="1">
      <c r="A16" s="11" t="s">
        <v>118</v>
      </c>
      <c r="B16" s="12">
        <v>0</v>
      </c>
      <c r="C16" s="12">
        <v>0</v>
      </c>
      <c r="D16" s="13">
        <v>0</v>
      </c>
      <c r="E16" s="14" t="s">
        <v>157</v>
      </c>
      <c r="F16" s="12">
        <v>0</v>
      </c>
      <c r="G16" s="12">
        <v>0</v>
      </c>
      <c r="H16" s="12">
        <v>0</v>
      </c>
    </row>
    <row r="17" spans="1:8" ht="27.75" customHeight="1">
      <c r="A17" s="11" t="s">
        <v>120</v>
      </c>
      <c r="B17" s="12">
        <f>B14+B15+B16</f>
        <v>37463</v>
      </c>
      <c r="C17" s="12">
        <f>C14+C15+C16</f>
        <v>-8357</v>
      </c>
      <c r="D17" s="12">
        <f>D14+D15+D16</f>
        <v>29106</v>
      </c>
      <c r="E17" s="14" t="s">
        <v>158</v>
      </c>
      <c r="F17" s="12">
        <f>F14+F15+F16</f>
        <v>37463</v>
      </c>
      <c r="G17" s="12">
        <f>G14+G15+G16</f>
        <v>-8357</v>
      </c>
      <c r="H17" s="12">
        <f>H14+H15+H16</f>
        <v>29106</v>
      </c>
    </row>
    <row r="18" spans="1:8" ht="27.75" customHeight="1">
      <c r="A18" s="15" t="s">
        <v>108</v>
      </c>
      <c r="B18" s="12" t="s">
        <v>108</v>
      </c>
      <c r="C18" s="12" t="s">
        <v>108</v>
      </c>
      <c r="D18" s="13" t="s">
        <v>108</v>
      </c>
      <c r="E18" s="14" t="s">
        <v>159</v>
      </c>
      <c r="F18" s="12">
        <f>B17-F17</f>
        <v>0</v>
      </c>
      <c r="G18" s="12">
        <f>C17-G17</f>
        <v>0</v>
      </c>
      <c r="H18" s="12">
        <v>0</v>
      </c>
    </row>
    <row r="19" spans="1:8" ht="27.75" customHeight="1">
      <c r="A19" s="11" t="s">
        <v>123</v>
      </c>
      <c r="B19" s="12">
        <v>5313</v>
      </c>
      <c r="C19" s="12">
        <f>D19-B19</f>
        <v>804</v>
      </c>
      <c r="D19" s="13">
        <v>6117</v>
      </c>
      <c r="E19" s="14" t="s">
        <v>160</v>
      </c>
      <c r="F19" s="12">
        <f>F18+B19</f>
        <v>5313</v>
      </c>
      <c r="G19" s="12">
        <f>C19+G18</f>
        <v>804</v>
      </c>
      <c r="H19" s="12">
        <f>H18+D19</f>
        <v>6117</v>
      </c>
    </row>
    <row r="20" spans="1:8" ht="27.75" customHeight="1">
      <c r="A20" s="11" t="s">
        <v>76</v>
      </c>
      <c r="B20" s="12">
        <f>B17+B19</f>
        <v>42776</v>
      </c>
      <c r="C20" s="12">
        <f t="shared" ref="C20:D20" si="0">C17+C19</f>
        <v>-7553</v>
      </c>
      <c r="D20" s="12">
        <f t="shared" si="0"/>
        <v>35223</v>
      </c>
      <c r="E20" s="14" t="s">
        <v>76</v>
      </c>
      <c r="F20" s="12">
        <f>F17+F19</f>
        <v>42776</v>
      </c>
      <c r="G20" s="12">
        <f>G17+G19</f>
        <v>-7553</v>
      </c>
      <c r="H20" s="12">
        <f>H17+H19</f>
        <v>35223</v>
      </c>
    </row>
  </sheetData>
  <mergeCells count="1">
    <mergeCell ref="A2:H2"/>
  </mergeCells>
  <phoneticPr fontId="23" type="noConversion"/>
  <printOptions horizontalCentered="1"/>
  <pageMargins left="0.39370078740157499" right="0.39370078740157499" top="0.78740157480314998" bottom="0.78740157480314998" header="0.511811023622047" footer="0.511811023622047"/>
  <pageSetup paperSize="9" scale="82" pageOrder="overThenDown" orientation="landscape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2021年社会保险基金预算调整封面</vt:lpstr>
      <vt:lpstr>预算总表</vt:lpstr>
      <vt:lpstr>企业养老预算调整 </vt:lpstr>
      <vt:lpstr>城乡居民基本养老保险基金收支预</vt:lpstr>
      <vt:lpstr>工伤保险预算调整</vt:lpstr>
      <vt:lpstr>失业保险基金收支预算调整表</vt:lpstr>
      <vt:lpstr>机关事业单位基本养老保险基金收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刘敏</cp:lastModifiedBy>
  <cp:lastPrinted>2021-09-06T07:26:25Z</cp:lastPrinted>
  <dcterms:created xsi:type="dcterms:W3CDTF">2021-08-02T09:43:00Z</dcterms:created>
  <dcterms:modified xsi:type="dcterms:W3CDTF">2021-10-09T01:05:02Z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6F2ED528357042DBB7870C8ECE06E725</vt:lpwstr>
  </property>
  <property fmtid="{D5CDD505-2E9C-101B-9397-08002B2CF9AE}" pid="3" name="KSOProductBuildVer">
    <vt:lpwstr>2052-11.1.0.10700</vt:lpwstr>
  </property>
</Properties>
</file>