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105" windowWidth="27975" windowHeight="12285" activeTab="3"/>
  </bookViews>
  <sheets>
    <sheet name="封面" sheetId="1" r:id="rId1"/>
    <sheet name="全市收支总表" sheetId="2" state="hidden" r:id="rId2"/>
    <sheet name="基金收入" sheetId="3" r:id="rId3"/>
    <sheet name="基金支出" sheetId="4" r:id="rId4"/>
  </sheets>
  <definedNames>
    <definedName name="_xlnm._FilterDatabase" localSheetId="2" hidden="1">基金收入!$A$4:$J$27</definedName>
    <definedName name="_xlnm._FilterDatabase" localSheetId="3" hidden="1">基金支出!$A$4:$J$82</definedName>
    <definedName name="_xlnm._FilterDatabase" localSheetId="1" hidden="1">全市收支总表!$A$5:$WVV$24</definedName>
    <definedName name="_xlnm.Print_Titles" localSheetId="3">基金支出!$4:$4</definedName>
  </definedNames>
  <calcPr calcId="145621"/>
</workbook>
</file>

<file path=xl/calcChain.xml><?xml version="1.0" encoding="utf-8"?>
<calcChain xmlns="http://schemas.openxmlformats.org/spreadsheetml/2006/main">
  <c r="G8" i="3" l="1"/>
  <c r="G17" i="3"/>
  <c r="G21" i="3"/>
  <c r="F7" i="3"/>
  <c r="F5" i="3" s="1"/>
  <c r="F27" i="3" l="1"/>
  <c r="G24" i="4"/>
  <c r="G26" i="4"/>
  <c r="G27" i="4"/>
  <c r="G36" i="4"/>
  <c r="F54" i="4" l="1"/>
  <c r="F49" i="4" s="1"/>
  <c r="F33" i="4"/>
  <c r="F20" i="4"/>
  <c r="F19" i="4" l="1"/>
  <c r="D7" i="3"/>
  <c r="G7" i="3" s="1"/>
  <c r="J8" i="2"/>
  <c r="J19" i="2"/>
  <c r="E8" i="2"/>
  <c r="E11" i="2"/>
  <c r="E21" i="2"/>
  <c r="F5" i="4" l="1"/>
  <c r="F82" i="4" s="1"/>
  <c r="I11" i="2"/>
  <c r="J11" i="2" s="1"/>
  <c r="D12" i="2" l="1"/>
  <c r="D10" i="2"/>
  <c r="D7" i="2"/>
  <c r="E65" i="4" l="1"/>
  <c r="E69" i="4"/>
  <c r="E70" i="4"/>
  <c r="D67" i="4"/>
  <c r="C67" i="4"/>
  <c r="C62" i="4"/>
  <c r="D62" i="4"/>
  <c r="E79" i="4" l="1"/>
  <c r="D78" i="4"/>
  <c r="C78" i="4"/>
  <c r="I22" i="2" s="1"/>
  <c r="E77" i="4"/>
  <c r="D76" i="4"/>
  <c r="C76" i="4"/>
  <c r="I21" i="2" s="1"/>
  <c r="E75" i="4"/>
  <c r="D74" i="4"/>
  <c r="C74" i="4"/>
  <c r="I20" i="2" s="1"/>
  <c r="E68" i="4"/>
  <c r="D66" i="4"/>
  <c r="C66" i="4"/>
  <c r="I18" i="2" s="1"/>
  <c r="E64" i="4"/>
  <c r="E63" i="4"/>
  <c r="D61" i="4"/>
  <c r="C61" i="4"/>
  <c r="I17" i="2" s="1"/>
  <c r="E60" i="4"/>
  <c r="E59" i="4"/>
  <c r="E58" i="4"/>
  <c r="H58" i="4" s="1"/>
  <c r="E57" i="4"/>
  <c r="H57" i="4" s="1"/>
  <c r="E56" i="4"/>
  <c r="H56" i="4" s="1"/>
  <c r="E55" i="4"/>
  <c r="H55" i="4" s="1"/>
  <c r="D54" i="4"/>
  <c r="C54" i="4"/>
  <c r="E52" i="4"/>
  <c r="D51" i="4"/>
  <c r="C51" i="4"/>
  <c r="E50" i="4"/>
  <c r="E48" i="4"/>
  <c r="E47" i="4"/>
  <c r="D46" i="4"/>
  <c r="C46" i="4"/>
  <c r="E45" i="4"/>
  <c r="D44" i="4"/>
  <c r="C44" i="4"/>
  <c r="D41" i="4"/>
  <c r="C41" i="4"/>
  <c r="E40" i="4"/>
  <c r="E39" i="4"/>
  <c r="D38" i="4"/>
  <c r="C38" i="4"/>
  <c r="E36" i="4"/>
  <c r="H36" i="4" s="1"/>
  <c r="E35" i="4"/>
  <c r="E34" i="4"/>
  <c r="D33" i="4"/>
  <c r="C33" i="4"/>
  <c r="E32" i="4"/>
  <c r="E31" i="4"/>
  <c r="H31" i="4" s="1"/>
  <c r="E30" i="4"/>
  <c r="D29" i="4"/>
  <c r="C29" i="4"/>
  <c r="E28" i="4"/>
  <c r="H28" i="4" s="1"/>
  <c r="E27" i="4"/>
  <c r="H27" i="4" s="1"/>
  <c r="E26" i="4"/>
  <c r="H26" i="4" s="1"/>
  <c r="E25" i="4"/>
  <c r="E24" i="4"/>
  <c r="H24" i="4" s="1"/>
  <c r="E23" i="4"/>
  <c r="H23" i="4" s="1"/>
  <c r="E22" i="4"/>
  <c r="E21" i="4"/>
  <c r="D20" i="4"/>
  <c r="C20" i="4"/>
  <c r="E18" i="4"/>
  <c r="E17" i="4"/>
  <c r="E16" i="4"/>
  <c r="D15" i="4"/>
  <c r="C15" i="4"/>
  <c r="C10" i="4" s="1"/>
  <c r="E14" i="4"/>
  <c r="E13" i="4"/>
  <c r="E12" i="4"/>
  <c r="H12" i="4" s="1"/>
  <c r="D11" i="4"/>
  <c r="E9" i="4"/>
  <c r="E8" i="4"/>
  <c r="D7" i="4"/>
  <c r="C7" i="4"/>
  <c r="C6" i="4" s="1"/>
  <c r="I7" i="2" s="1"/>
  <c r="E22" i="3"/>
  <c r="H22" i="3" s="1"/>
  <c r="D20" i="3"/>
  <c r="G20" i="3" s="1"/>
  <c r="C20" i="3"/>
  <c r="C19" i="3" s="1"/>
  <c r="E33" i="4" l="1"/>
  <c r="I13" i="2"/>
  <c r="J13" i="2" s="1"/>
  <c r="G33" i="4"/>
  <c r="I10" i="2"/>
  <c r="J10" i="2" s="1"/>
  <c r="G20" i="4"/>
  <c r="H21" i="4"/>
  <c r="E20" i="4"/>
  <c r="H20" i="4" s="1"/>
  <c r="I12" i="2"/>
  <c r="J12" i="2" s="1"/>
  <c r="D6" i="4"/>
  <c r="E6" i="4" s="1"/>
  <c r="E54" i="4"/>
  <c r="H54" i="4" s="1"/>
  <c r="E76" i="4"/>
  <c r="C19" i="4"/>
  <c r="E29" i="4"/>
  <c r="H29" i="4" s="1"/>
  <c r="D43" i="4"/>
  <c r="E61" i="4"/>
  <c r="E44" i="4"/>
  <c r="D19" i="4"/>
  <c r="E15" i="4"/>
  <c r="E38" i="4"/>
  <c r="E46" i="4"/>
  <c r="D10" i="4"/>
  <c r="E78" i="4"/>
  <c r="E41" i="4"/>
  <c r="E74" i="4"/>
  <c r="H33" i="4"/>
  <c r="E66" i="4"/>
  <c r="C37" i="4"/>
  <c r="D37" i="4"/>
  <c r="E51" i="4"/>
  <c r="E49" i="4" s="1"/>
  <c r="C49" i="4"/>
  <c r="E7" i="4"/>
  <c r="E11" i="4"/>
  <c r="H11" i="4" s="1"/>
  <c r="C43" i="4"/>
  <c r="I15" i="2" s="1"/>
  <c r="E62" i="4"/>
  <c r="E67" i="4"/>
  <c r="D49" i="4"/>
  <c r="I9" i="2" l="1"/>
  <c r="J9" i="2" s="1"/>
  <c r="G19" i="4"/>
  <c r="I14" i="2"/>
  <c r="J14" i="2" s="1"/>
  <c r="E19" i="4"/>
  <c r="I16" i="2"/>
  <c r="J16" i="2" s="1"/>
  <c r="C5" i="4"/>
  <c r="E10" i="4"/>
  <c r="H10" i="4" s="1"/>
  <c r="E43" i="4"/>
  <c r="E37" i="4"/>
  <c r="H37" i="4" s="1"/>
  <c r="H19" i="4"/>
  <c r="D5" i="4"/>
  <c r="G5" i="4" s="1"/>
  <c r="E26" i="3"/>
  <c r="D25" i="3"/>
  <c r="C25" i="3"/>
  <c r="D23" i="2" s="1"/>
  <c r="E24" i="3"/>
  <c r="D23" i="3"/>
  <c r="C23" i="3"/>
  <c r="E22" i="2" s="1"/>
  <c r="E21" i="3"/>
  <c r="H21" i="3" s="1"/>
  <c r="E18" i="3"/>
  <c r="E17" i="3"/>
  <c r="H17" i="3" s="1"/>
  <c r="E16" i="3"/>
  <c r="E15" i="3"/>
  <c r="E14" i="3"/>
  <c r="D13" i="3"/>
  <c r="C13" i="3"/>
  <c r="D9" i="2" s="1"/>
  <c r="D6" i="2" s="1"/>
  <c r="E12" i="3"/>
  <c r="E11" i="3"/>
  <c r="E10" i="3"/>
  <c r="E9" i="3"/>
  <c r="E8" i="3"/>
  <c r="C7" i="3"/>
  <c r="E6" i="3"/>
  <c r="H8" i="3" l="1"/>
  <c r="E7" i="3"/>
  <c r="I6" i="2"/>
  <c r="J6" i="2" s="1"/>
  <c r="H49" i="4"/>
  <c r="E5" i="4"/>
  <c r="E6" i="2"/>
  <c r="D24" i="2"/>
  <c r="C5" i="3"/>
  <c r="C27" i="3" s="1"/>
  <c r="E23" i="3"/>
  <c r="D5" i="3"/>
  <c r="G5" i="3" s="1"/>
  <c r="H5" i="4"/>
  <c r="E20" i="3"/>
  <c r="H20" i="3" s="1"/>
  <c r="E25" i="3"/>
  <c r="D19" i="3"/>
  <c r="G19" i="3" s="1"/>
  <c r="E13" i="3"/>
  <c r="E5" i="3" l="1"/>
  <c r="H7" i="3"/>
  <c r="H5" i="3"/>
  <c r="C82" i="4"/>
  <c r="C80" i="4" s="1"/>
  <c r="I23" i="2" s="1"/>
  <c r="I24" i="2" s="1"/>
  <c r="J24" i="2" s="1"/>
  <c r="E19" i="3"/>
  <c r="H19" i="3" s="1"/>
  <c r="D27" i="3"/>
  <c r="E27" i="3" l="1"/>
  <c r="G27" i="3"/>
  <c r="D82" i="4"/>
  <c r="G82" i="4" s="1"/>
  <c r="E82" i="4" l="1"/>
  <c r="D80" i="4" l="1"/>
  <c r="E81" i="4"/>
  <c r="E80" i="4" l="1"/>
</calcChain>
</file>

<file path=xl/sharedStrings.xml><?xml version="1.0" encoding="utf-8"?>
<sst xmlns="http://schemas.openxmlformats.org/spreadsheetml/2006/main" count="172" uniqueCount="156">
  <si>
    <t>单位:万元</t>
    <phoneticPr fontId="3" type="noConversion"/>
  </si>
  <si>
    <t>科目号</t>
    <phoneticPr fontId="3" type="noConversion"/>
  </si>
  <si>
    <t>科目名称</t>
    <phoneticPr fontId="3" type="noConversion"/>
  </si>
  <si>
    <t>比上年实绩增减额</t>
    <phoneticPr fontId="3" type="noConversion"/>
  </si>
  <si>
    <r>
      <t>比上年实绩增</t>
    </r>
    <r>
      <rPr>
        <b/>
        <sz val="11.5"/>
        <rFont val="Times New Roman"/>
        <family val="1"/>
      </rPr>
      <t>(</t>
    </r>
    <r>
      <rPr>
        <b/>
        <sz val="11.5"/>
        <rFont val="宋体"/>
        <family val="3"/>
        <charset val="134"/>
      </rPr>
      <t>减</t>
    </r>
    <r>
      <rPr>
        <b/>
        <sz val="11.5"/>
        <rFont val="Times New Roman"/>
        <family val="1"/>
      </rPr>
      <t>)</t>
    </r>
    <r>
      <rPr>
        <b/>
        <sz val="11.5"/>
        <rFont val="宋体"/>
        <family val="3"/>
        <charset val="134"/>
      </rPr>
      <t>%</t>
    </r>
    <phoneticPr fontId="3" type="noConversion"/>
  </si>
  <si>
    <t>一、政府性基金预算收入</t>
    <phoneticPr fontId="3" type="noConversion"/>
  </si>
  <si>
    <t>农业土地开发资金收入</t>
    <phoneticPr fontId="3" type="noConversion"/>
  </si>
  <si>
    <t>国有土地使用权出让收入</t>
    <phoneticPr fontId="3" type="noConversion"/>
  </si>
  <si>
    <t xml:space="preserve">  土地出让价款收入</t>
    <phoneticPr fontId="3" type="noConversion"/>
  </si>
  <si>
    <t xml:space="preserve">  补缴的土地价款</t>
    <phoneticPr fontId="3" type="noConversion"/>
  </si>
  <si>
    <t xml:space="preserve">  划拨土地收入</t>
    <phoneticPr fontId="3" type="noConversion"/>
  </si>
  <si>
    <t xml:space="preserve">  缴纳新增建设用地土地有偿使用费</t>
    <phoneticPr fontId="3" type="noConversion"/>
  </si>
  <si>
    <r>
      <t xml:space="preserve"> </t>
    </r>
    <r>
      <rPr>
        <sz val="12"/>
        <rFont val="宋体"/>
        <family val="3"/>
        <charset val="134"/>
      </rPr>
      <t xml:space="preserve"> 其他土地出让收入</t>
    </r>
    <phoneticPr fontId="3" type="noConversion"/>
  </si>
  <si>
    <t>彩票公益金收入</t>
    <phoneticPr fontId="3" type="noConversion"/>
  </si>
  <si>
    <t xml:space="preserve">  福利彩票公益金收入</t>
    <phoneticPr fontId="3" type="noConversion"/>
  </si>
  <si>
    <t xml:space="preserve">  体育彩票公益金收入</t>
    <phoneticPr fontId="3" type="noConversion"/>
  </si>
  <si>
    <t>城市基础设施配套费收入</t>
    <phoneticPr fontId="3" type="noConversion"/>
  </si>
  <si>
    <t>污水处理费收入</t>
    <phoneticPr fontId="3" type="noConversion"/>
  </si>
  <si>
    <t>彩票发行机构和彩票销售机构的业务费用</t>
  </si>
  <si>
    <t>二、上级补助收入</t>
    <phoneticPr fontId="3" type="noConversion"/>
  </si>
  <si>
    <t>政府性基金转移收入</t>
    <phoneticPr fontId="3" type="noConversion"/>
  </si>
  <si>
    <t xml:space="preserve">  政府性基金补助收入</t>
    <phoneticPr fontId="3" type="noConversion"/>
  </si>
  <si>
    <t>三、上年结余收入</t>
    <phoneticPr fontId="3" type="noConversion"/>
  </si>
  <si>
    <t>政府性基金预算上年结余收入</t>
    <phoneticPr fontId="3" type="noConversion"/>
  </si>
  <si>
    <t>四、债务转贷收入</t>
    <phoneticPr fontId="3" type="noConversion"/>
  </si>
  <si>
    <t>地方政府专项债务转贷收入</t>
    <phoneticPr fontId="3" type="noConversion"/>
  </si>
  <si>
    <t>收入合计</t>
    <phoneticPr fontId="3" type="noConversion"/>
  </si>
  <si>
    <t>2020年实绩</t>
    <phoneticPr fontId="3" type="noConversion"/>
  </si>
  <si>
    <t>2021年预算</t>
    <phoneticPr fontId="3" type="noConversion"/>
  </si>
  <si>
    <t xml:space="preserve">  抗疫特别国债转移支付收入</t>
  </si>
  <si>
    <t>比上年实绩增(减)%</t>
    <phoneticPr fontId="3" type="noConversion"/>
  </si>
  <si>
    <t>一、政府性基金预算支出</t>
    <phoneticPr fontId="3" type="noConversion"/>
  </si>
  <si>
    <t>文化旅游体育与传媒支出</t>
    <phoneticPr fontId="3" type="noConversion"/>
  </si>
  <si>
    <t xml:space="preserve">  国家电影事业发展专项资金安排的支出</t>
    <phoneticPr fontId="3" type="noConversion"/>
  </si>
  <si>
    <t xml:space="preserve">    资助影院建设</t>
    <phoneticPr fontId="3" type="noConversion"/>
  </si>
  <si>
    <t xml:space="preserve">    其他国家电影事业发展专项资金支出</t>
    <phoneticPr fontId="3" type="noConversion"/>
  </si>
  <si>
    <t>社会保障和就业支出</t>
    <phoneticPr fontId="3" type="noConversion"/>
  </si>
  <si>
    <t xml:space="preserve">  大中型水库移民后期扶持基金支出</t>
    <phoneticPr fontId="3" type="noConversion"/>
  </si>
  <si>
    <r>
      <t xml:space="preserve">    </t>
    </r>
    <r>
      <rPr>
        <sz val="11.5"/>
        <rFont val="宋体"/>
        <family val="3"/>
        <charset val="134"/>
      </rPr>
      <t>移民补助</t>
    </r>
    <phoneticPr fontId="3" type="noConversion"/>
  </si>
  <si>
    <t xml:space="preserve">    基础设施建设和经济发展</t>
    <phoneticPr fontId="3" type="noConversion"/>
  </si>
  <si>
    <t xml:space="preserve">    其他大中型水库移民后期扶持基金支出</t>
    <phoneticPr fontId="3" type="noConversion"/>
  </si>
  <si>
    <t xml:space="preserve">  小型水库移民扶助基金安排的支出</t>
    <phoneticPr fontId="3" type="noConversion"/>
  </si>
  <si>
    <t xml:space="preserve">    基础设施建设和经济发展</t>
  </si>
  <si>
    <t xml:space="preserve">    其他小型水库移民扶助基金支出</t>
    <phoneticPr fontId="3" type="noConversion"/>
  </si>
  <si>
    <t>城乡社区支出</t>
    <phoneticPr fontId="3" type="noConversion"/>
  </si>
  <si>
    <t xml:space="preserve">  国有土地使用权出让收入及对应专项债务收入安排的支出</t>
    <phoneticPr fontId="3" type="noConversion"/>
  </si>
  <si>
    <t xml:space="preserve">    征地和拆迁补偿支出</t>
    <phoneticPr fontId="3" type="noConversion"/>
  </si>
  <si>
    <t xml:space="preserve">    土地开发支出</t>
    <phoneticPr fontId="3" type="noConversion"/>
  </si>
  <si>
    <t xml:space="preserve">    城市建设支出</t>
    <phoneticPr fontId="3" type="noConversion"/>
  </si>
  <si>
    <t xml:space="preserve">    农村基础设施建设支出</t>
    <phoneticPr fontId="3" type="noConversion"/>
  </si>
  <si>
    <t xml:space="preserve">    补助被征地农民支出</t>
    <phoneticPr fontId="3" type="noConversion"/>
  </si>
  <si>
    <t xml:space="preserve">    土地出让业务支出</t>
    <phoneticPr fontId="3" type="noConversion"/>
  </si>
  <si>
    <t xml:space="preserve">    其他国有土地使用权出让收入安排的支出</t>
    <phoneticPr fontId="3" type="noConversion"/>
  </si>
  <si>
    <t xml:space="preserve">  农业土地开发资金安排的支出</t>
    <phoneticPr fontId="3" type="noConversion"/>
  </si>
  <si>
    <t xml:space="preserve">  城市基础设施配套费安排的支出</t>
    <phoneticPr fontId="3" type="noConversion"/>
  </si>
  <si>
    <t xml:space="preserve">    城市公共设施</t>
    <phoneticPr fontId="3" type="noConversion"/>
  </si>
  <si>
    <t xml:space="preserve">    城市环境卫生</t>
    <phoneticPr fontId="3" type="noConversion"/>
  </si>
  <si>
    <t xml:space="preserve">    其他城市基础设施配套费安排的支出</t>
    <phoneticPr fontId="3" type="noConversion"/>
  </si>
  <si>
    <t xml:space="preserve">  污水处理费安排的支出</t>
    <phoneticPr fontId="3" type="noConversion"/>
  </si>
  <si>
    <t xml:space="preserve">    污水处理设施建设和运营</t>
    <phoneticPr fontId="3" type="noConversion"/>
  </si>
  <si>
    <t xml:space="preserve">    代征手续费</t>
    <phoneticPr fontId="3" type="noConversion"/>
  </si>
  <si>
    <t xml:space="preserve">    其他污水处理费安排的支出</t>
    <phoneticPr fontId="3" type="noConversion"/>
  </si>
  <si>
    <t>农林水支出</t>
    <phoneticPr fontId="3" type="noConversion"/>
  </si>
  <si>
    <t xml:space="preserve">  大中型水库库区基金安排的支出</t>
    <phoneticPr fontId="3" type="noConversion"/>
  </si>
  <si>
    <t xml:space="preserve">    其他大中型水库库区基金支出</t>
    <phoneticPr fontId="3" type="noConversion"/>
  </si>
  <si>
    <t xml:space="preserve">  国家重大水利工程建设基金收入</t>
  </si>
  <si>
    <t xml:space="preserve">    三峡工程后续工作</t>
  </si>
  <si>
    <t>交通运输支出</t>
  </si>
  <si>
    <t xml:space="preserve">  车辆通行费安排的支出</t>
    <phoneticPr fontId="3" type="noConversion"/>
  </si>
  <si>
    <t xml:space="preserve">    其他车辆通行费安排的支出</t>
  </si>
  <si>
    <t xml:space="preserve">  港口建设费安排的支出</t>
    <phoneticPr fontId="3" type="noConversion"/>
  </si>
  <si>
    <t xml:space="preserve">    航运保障系统建设</t>
    <phoneticPr fontId="3" type="noConversion"/>
  </si>
  <si>
    <t xml:space="preserve">    其他港口建设费安排的支出</t>
  </si>
  <si>
    <t>其他支出</t>
    <phoneticPr fontId="3" type="noConversion"/>
  </si>
  <si>
    <t xml:space="preserve">  其他政府性基金及对应专项债务收入安排的支出</t>
    <phoneticPr fontId="3" type="noConversion"/>
  </si>
  <si>
    <t xml:space="preserve">  彩票发行销售机构业务费安排的支出</t>
    <phoneticPr fontId="3" type="noConversion"/>
  </si>
  <si>
    <t xml:space="preserve">    福利彩票销售机构的业务费支出</t>
    <phoneticPr fontId="3" type="noConversion"/>
  </si>
  <si>
    <t xml:space="preserve">    体育彩票销售机构的业务费支出</t>
  </si>
  <si>
    <t xml:space="preserve">  彩票公益金安排的支出</t>
    <phoneticPr fontId="3" type="noConversion"/>
  </si>
  <si>
    <t xml:space="preserve">    用于社会福利的彩票公益金支出</t>
    <phoneticPr fontId="3" type="noConversion"/>
  </si>
  <si>
    <t xml:space="preserve">    用于体育事业的彩票公益金支出</t>
    <phoneticPr fontId="3" type="noConversion"/>
  </si>
  <si>
    <t xml:space="preserve">    用于教育事业的彩票公益金支出</t>
    <phoneticPr fontId="3" type="noConversion"/>
  </si>
  <si>
    <t xml:space="preserve">    用于残疾人事业的彩票公益金支出</t>
    <phoneticPr fontId="3" type="noConversion"/>
  </si>
  <si>
    <t xml:space="preserve">    用于城乡医疗救助的彩票公益金支出</t>
    <phoneticPr fontId="3" type="noConversion"/>
  </si>
  <si>
    <t xml:space="preserve">    用于其他社会公益事业的彩票公益金支出</t>
  </si>
  <si>
    <t>债务付息支出</t>
    <phoneticPr fontId="3" type="noConversion"/>
  </si>
  <si>
    <t xml:space="preserve">  地方政府专项债务付息支出</t>
    <phoneticPr fontId="3" type="noConversion"/>
  </si>
  <si>
    <t xml:space="preserve">    国有土地使用权出让金债务付息支出</t>
    <phoneticPr fontId="3" type="noConversion"/>
  </si>
  <si>
    <t xml:space="preserve">    土地储备专项债券付息支出</t>
  </si>
  <si>
    <t xml:space="preserve">    其他政府性基金债务付息支出</t>
  </si>
  <si>
    <t xml:space="preserve">  地方政府专项债务发行费用支出</t>
    <phoneticPr fontId="3" type="noConversion"/>
  </si>
  <si>
    <t xml:space="preserve">   国有土地使用权出让金债务发行费用支出</t>
    <phoneticPr fontId="3" type="noConversion"/>
  </si>
  <si>
    <t>二、上解上级支出</t>
    <phoneticPr fontId="3" type="noConversion"/>
  </si>
  <si>
    <t xml:space="preserve">    政府性基金上解支出</t>
    <phoneticPr fontId="3" type="noConversion"/>
  </si>
  <si>
    <t>三、债务还本支出</t>
    <phoneticPr fontId="3" type="noConversion"/>
  </si>
  <si>
    <t xml:space="preserve">  地方政府专项债务还本支出</t>
    <phoneticPr fontId="3" type="noConversion"/>
  </si>
  <si>
    <t>四、调出资金</t>
    <phoneticPr fontId="3" type="noConversion"/>
  </si>
  <si>
    <t xml:space="preserve">    政府性基金预算调出资金</t>
    <phoneticPr fontId="3" type="noConversion"/>
  </si>
  <si>
    <t>五、年终结余</t>
    <phoneticPr fontId="3" type="noConversion"/>
  </si>
  <si>
    <t xml:space="preserve">   政府性基金年终结余</t>
    <phoneticPr fontId="3" type="noConversion"/>
  </si>
  <si>
    <t>支出合计</t>
    <phoneticPr fontId="3" type="noConversion"/>
  </si>
  <si>
    <t xml:space="preserve">   土地储备专项债券发行费用支出</t>
    <phoneticPr fontId="2" type="noConversion"/>
  </si>
  <si>
    <t xml:space="preserve">   其他地方自行试点项目收益专项债券发行费用支出</t>
    <phoneticPr fontId="2" type="noConversion"/>
  </si>
  <si>
    <t>公共卫生体系建设</t>
    <phoneticPr fontId="2" type="noConversion"/>
  </si>
  <si>
    <t>基基础设施建设</t>
    <phoneticPr fontId="2" type="noConversion"/>
  </si>
  <si>
    <t>债务发行费用支出</t>
    <phoneticPr fontId="3" type="noConversion"/>
  </si>
  <si>
    <t>抗疫特别国债安排的支出</t>
  </si>
  <si>
    <t>抗疫特别国债安排的支出</t>
    <phoneticPr fontId="2" type="noConversion"/>
  </si>
  <si>
    <t>鹤山市2021年雅瑶镇政府性基金预算收支预算表</t>
    <phoneticPr fontId="3" type="noConversion"/>
  </si>
  <si>
    <t>单位：万元</t>
    <phoneticPr fontId="3" type="noConversion"/>
  </si>
  <si>
    <t>收入项目</t>
    <phoneticPr fontId="3" type="noConversion"/>
  </si>
  <si>
    <t>支出项目</t>
    <phoneticPr fontId="3" type="noConversion"/>
  </si>
  <si>
    <t>科目号</t>
    <phoneticPr fontId="3" type="noConversion"/>
  </si>
  <si>
    <t>科目名称</t>
    <phoneticPr fontId="3" type="noConversion"/>
  </si>
  <si>
    <t>2020年实绩</t>
  </si>
  <si>
    <t>2021年预算</t>
    <phoneticPr fontId="3" type="noConversion"/>
  </si>
  <si>
    <t>科目号</t>
    <phoneticPr fontId="3" type="noConversion"/>
  </si>
  <si>
    <t>一、政府性基金预算收入</t>
    <phoneticPr fontId="3" type="noConversion"/>
  </si>
  <si>
    <t>一、政府性基金预算支出</t>
    <phoneticPr fontId="3" type="noConversion"/>
  </si>
  <si>
    <t>农业土地开发资金收入</t>
    <phoneticPr fontId="3" type="noConversion"/>
  </si>
  <si>
    <t>文化体育与传媒支出</t>
    <phoneticPr fontId="3" type="noConversion"/>
  </si>
  <si>
    <t>国有土地使用权出让收入</t>
    <phoneticPr fontId="3" type="noConversion"/>
  </si>
  <si>
    <t>社会保障和就业支出</t>
    <phoneticPr fontId="3" type="noConversion"/>
  </si>
  <si>
    <t>彩票公益金收入</t>
    <phoneticPr fontId="3" type="noConversion"/>
  </si>
  <si>
    <t>城乡社区支出</t>
    <phoneticPr fontId="3" type="noConversion"/>
  </si>
  <si>
    <t>城市基础设施配套费收入</t>
    <phoneticPr fontId="3" type="noConversion"/>
  </si>
  <si>
    <t xml:space="preserve">  国有土地使用权出让收入及对应专项债务收入安排的支出</t>
    <phoneticPr fontId="3" type="noConversion"/>
  </si>
  <si>
    <t>污水处理费收入</t>
    <phoneticPr fontId="3" type="noConversion"/>
  </si>
  <si>
    <t xml:space="preserve">  农业土地开发资金安排的支出</t>
    <phoneticPr fontId="3" type="noConversion"/>
  </si>
  <si>
    <t>彩票发行机构和彩票销售机构的业务费用</t>
    <phoneticPr fontId="3" type="noConversion"/>
  </si>
  <si>
    <t xml:space="preserve">  城市基础设施配套费安排的支出</t>
    <phoneticPr fontId="3" type="noConversion"/>
  </si>
  <si>
    <t xml:space="preserve">  污水处理费安排的支出</t>
    <phoneticPr fontId="3" type="noConversion"/>
  </si>
  <si>
    <t>农林水支出</t>
    <phoneticPr fontId="3" type="noConversion"/>
  </si>
  <si>
    <t>其他支出</t>
    <phoneticPr fontId="3" type="noConversion"/>
  </si>
  <si>
    <t>债务付息支出</t>
    <phoneticPr fontId="3" type="noConversion"/>
  </si>
  <si>
    <t>债务发行费用支出</t>
    <phoneticPr fontId="3" type="noConversion"/>
  </si>
  <si>
    <t>二、上解上级支出</t>
    <phoneticPr fontId="3" type="noConversion"/>
  </si>
  <si>
    <t>二、上级补助收入</t>
    <phoneticPr fontId="3" type="noConversion"/>
  </si>
  <si>
    <t>三、债务还本支出</t>
    <phoneticPr fontId="3" type="noConversion"/>
  </si>
  <si>
    <t>三、上年结余收入</t>
    <phoneticPr fontId="3" type="noConversion"/>
  </si>
  <si>
    <t>四、调出资金</t>
    <phoneticPr fontId="3" type="noConversion"/>
  </si>
  <si>
    <t>四、债务转贷收入</t>
    <phoneticPr fontId="3" type="noConversion"/>
  </si>
  <si>
    <t>五、年终结余</t>
    <phoneticPr fontId="3" type="noConversion"/>
  </si>
  <si>
    <t>收入合计</t>
    <phoneticPr fontId="3" type="noConversion"/>
  </si>
  <si>
    <t>支出合计</t>
    <phoneticPr fontId="3" type="noConversion"/>
  </si>
  <si>
    <t>比上年实绩增(减)%</t>
    <phoneticPr fontId="3" type="noConversion"/>
  </si>
  <si>
    <t>附表2：</t>
    <phoneticPr fontId="3" type="noConversion"/>
  </si>
  <si>
    <t>附件2-1：</t>
    <phoneticPr fontId="3" type="noConversion"/>
  </si>
  <si>
    <t>附件2-2：</t>
    <phoneticPr fontId="3" type="noConversion"/>
  </si>
  <si>
    <t>附件2-3：</t>
    <phoneticPr fontId="3" type="noConversion"/>
  </si>
  <si>
    <t>实绩进度</t>
    <phoneticPr fontId="2" type="noConversion"/>
  </si>
  <si>
    <t>鹤山市2021年上半年雅瑶镇政府性基金预算收入执行情况表</t>
    <phoneticPr fontId="3" type="noConversion"/>
  </si>
  <si>
    <t>鹤山市2021年上半年雅瑶镇政府性基金预算支出执行情况表</t>
    <phoneticPr fontId="3" type="noConversion"/>
  </si>
  <si>
    <t>鹤山市2021年上半年雅瑶镇政府性基金收支执行情况表</t>
    <phoneticPr fontId="3" type="noConversion"/>
  </si>
  <si>
    <t>上半年实绩数</t>
    <phoneticPr fontId="2" type="noConversion"/>
  </si>
  <si>
    <t>单位：万元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</si>
</sst>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1" formatCode="_ * #,##0_ ;_ * \-#,##0_ ;_ * &quot;-&quot;_ ;_ @_ "/>
    <numFmt numFmtId="43" formatCode="_ * #,##0.00_ ;_ * \-#,##0.00_ ;_ * &quot;-&quot;??_ ;_ @_ "/>
    <numFmt numFmtId="176" formatCode="#,##0_ "/>
    <numFmt numFmtId="177" formatCode="#,##0.00_ "/>
    <numFmt numFmtId="178" formatCode="0.00_ "/>
    <numFmt numFmtId="179" formatCode="0_ "/>
  </numFmts>
  <fonts count="23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2"/>
      <name val="仿宋_GB2312"/>
      <family val="3"/>
      <charset val="134"/>
    </font>
    <font>
      <sz val="12"/>
      <name val="Times New Roman"/>
      <family val="1"/>
    </font>
    <font>
      <b/>
      <sz val="26"/>
      <name val="黑体"/>
      <family val="3"/>
      <charset val="134"/>
    </font>
    <font>
      <b/>
      <sz val="20"/>
      <name val="宋体"/>
      <family val="3"/>
      <charset val="134"/>
    </font>
    <font>
      <sz val="14"/>
      <name val="宋体"/>
      <family val="3"/>
      <charset val="134"/>
    </font>
    <font>
      <b/>
      <sz val="14"/>
      <name val="宋体"/>
      <family val="3"/>
      <charset val="134"/>
    </font>
    <font>
      <sz val="12"/>
      <name val="宋体"/>
      <family val="3"/>
      <charset val="134"/>
    </font>
    <font>
      <b/>
      <sz val="20"/>
      <name val="黑体"/>
      <family val="3"/>
      <charset val="134"/>
    </font>
    <font>
      <sz val="11.5"/>
      <name val="宋体"/>
      <family val="3"/>
      <charset val="134"/>
    </font>
    <font>
      <b/>
      <sz val="11.5"/>
      <name val="宋体"/>
      <family val="3"/>
      <charset val="134"/>
    </font>
    <font>
      <b/>
      <sz val="11.5"/>
      <name val="Times New Roman"/>
      <family val="1"/>
    </font>
    <font>
      <b/>
      <sz val="12"/>
      <name val="宋体"/>
      <family val="3"/>
      <charset val="134"/>
    </font>
    <font>
      <b/>
      <sz val="11.5"/>
      <name val="黑体"/>
      <family val="3"/>
      <charset val="134"/>
    </font>
    <font>
      <sz val="11"/>
      <name val="宋体"/>
      <family val="3"/>
      <charset val="134"/>
    </font>
    <font>
      <b/>
      <sz val="1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b/>
      <sz val="11.5"/>
      <name val="宋体"/>
      <family val="3"/>
      <charset val="134"/>
      <scheme val="minor"/>
    </font>
    <font>
      <sz val="11.5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114">
    <xf numFmtId="0" fontId="0" fillId="0" borderId="0" xfId="0">
      <alignment vertical="center"/>
    </xf>
    <xf numFmtId="0" fontId="0" fillId="0" borderId="0" xfId="0" applyAlignment="1">
      <alignment vertical="center"/>
    </xf>
    <xf numFmtId="49" fontId="4" fillId="0" borderId="0" xfId="0" applyNumberFormat="1" applyFont="1" applyAlignment="1">
      <alignment vertical="center" wrapText="1"/>
    </xf>
    <xf numFmtId="49" fontId="4" fillId="0" borderId="0" xfId="0" applyNumberFormat="1" applyFont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shrinkToFit="1"/>
    </xf>
    <xf numFmtId="0" fontId="9" fillId="0" borderId="0" xfId="0" applyFont="1" applyAlignment="1">
      <alignment horizontal="right" vertical="center"/>
    </xf>
    <xf numFmtId="0" fontId="0" fillId="0" borderId="0" xfId="0" applyAlignment="1">
      <alignment horizontal="center" vertical="center"/>
    </xf>
    <xf numFmtId="0" fontId="10" fillId="0" borderId="0" xfId="0" applyFont="1" applyAlignment="1">
      <alignment vertical="center"/>
    </xf>
    <xf numFmtId="176" fontId="0" fillId="0" borderId="0" xfId="0" applyNumberFormat="1" applyFill="1" applyAlignment="1">
      <alignment horizontal="right" vertical="center"/>
    </xf>
    <xf numFmtId="0" fontId="0" fillId="0" borderId="0" xfId="0" applyFill="1" applyAlignment="1">
      <alignment horizontal="right" vertical="center"/>
    </xf>
    <xf numFmtId="10" fontId="0" fillId="0" borderId="0" xfId="2" applyNumberFormat="1" applyFont="1" applyFill="1" applyAlignment="1">
      <alignment horizontal="right" vertical="center"/>
    </xf>
    <xf numFmtId="10" fontId="12" fillId="0" borderId="0" xfId="2" applyNumberFormat="1" applyFont="1" applyFill="1" applyAlignment="1">
      <alignment horizontal="right" vertical="center"/>
    </xf>
    <xf numFmtId="0" fontId="13" fillId="0" borderId="1" xfId="0" applyFont="1" applyBorder="1" applyAlignment="1">
      <alignment horizontal="center" vertical="center"/>
    </xf>
    <xf numFmtId="176" fontId="13" fillId="0" borderId="2" xfId="0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10" fontId="13" fillId="0" borderId="2" xfId="2" applyNumberFormat="1" applyFont="1" applyFill="1" applyBorder="1" applyAlignment="1">
      <alignment horizontal="center" vertical="center" wrapText="1"/>
    </xf>
    <xf numFmtId="0" fontId="13" fillId="0" borderId="3" xfId="0" applyFont="1" applyBorder="1" applyAlignment="1">
      <alignment vertical="center"/>
    </xf>
    <xf numFmtId="0" fontId="13" fillId="0" borderId="0" xfId="0" applyFont="1" applyAlignment="1">
      <alignment vertical="center"/>
    </xf>
    <xf numFmtId="176" fontId="13" fillId="0" borderId="2" xfId="1" applyNumberFormat="1" applyFont="1" applyFill="1" applyBorder="1" applyAlignment="1">
      <alignment horizontal="right" vertical="center" wrapText="1"/>
    </xf>
    <xf numFmtId="41" fontId="13" fillId="0" borderId="1" xfId="1" applyNumberFormat="1" applyFont="1" applyFill="1" applyBorder="1" applyAlignment="1">
      <alignment horizontal="right" vertical="center" wrapText="1"/>
    </xf>
    <xf numFmtId="177" fontId="13" fillId="0" borderId="1" xfId="1" applyNumberFormat="1" applyFont="1" applyFill="1" applyBorder="1" applyAlignment="1">
      <alignment horizontal="right" vertical="center" wrapText="1"/>
    </xf>
    <xf numFmtId="0" fontId="15" fillId="0" borderId="0" xfId="0" applyFont="1" applyAlignment="1">
      <alignment vertical="center"/>
    </xf>
    <xf numFmtId="0" fontId="13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vertical="center"/>
    </xf>
    <xf numFmtId="176" fontId="13" fillId="0" borderId="1" xfId="1" applyNumberFormat="1" applyFont="1" applyFill="1" applyBorder="1" applyAlignment="1">
      <alignment horizontal="right" vertical="center" wrapText="1"/>
    </xf>
    <xf numFmtId="0" fontId="12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vertical="center"/>
    </xf>
    <xf numFmtId="176" fontId="12" fillId="0" borderId="1" xfId="1" applyNumberFormat="1" applyFont="1" applyFill="1" applyBorder="1" applyAlignment="1">
      <alignment horizontal="right" vertical="center" wrapText="1"/>
    </xf>
    <xf numFmtId="41" fontId="12" fillId="0" borderId="1" xfId="1" applyNumberFormat="1" applyFont="1" applyFill="1" applyBorder="1" applyAlignment="1">
      <alignment horizontal="right" vertical="center" wrapText="1"/>
    </xf>
    <xf numFmtId="177" fontId="12" fillId="0" borderId="1" xfId="1" applyNumberFormat="1" applyFont="1" applyFill="1" applyBorder="1" applyAlignment="1">
      <alignment horizontal="right" vertical="center" wrapText="1"/>
    </xf>
    <xf numFmtId="0" fontId="13" fillId="0" borderId="1" xfId="0" applyFont="1" applyBorder="1" applyAlignment="1">
      <alignment vertical="center" wrapText="1"/>
    </xf>
    <xf numFmtId="176" fontId="12" fillId="0" borderId="1" xfId="1" applyNumberFormat="1" applyFont="1" applyFill="1" applyBorder="1" applyAlignment="1">
      <alignment horizontal="right" vertical="center"/>
    </xf>
    <xf numFmtId="176" fontId="13" fillId="0" borderId="1" xfId="1" applyNumberFormat="1" applyFont="1" applyFill="1" applyBorder="1" applyAlignment="1">
      <alignment horizontal="right" vertical="center"/>
    </xf>
    <xf numFmtId="0" fontId="15" fillId="0" borderId="6" xfId="0" applyFont="1" applyBorder="1" applyAlignment="1">
      <alignment vertical="center" wrapText="1"/>
    </xf>
    <xf numFmtId="0" fontId="15" fillId="0" borderId="0" xfId="0" applyFont="1" applyAlignment="1">
      <alignment vertical="center" wrapText="1"/>
    </xf>
    <xf numFmtId="0" fontId="17" fillId="0" borderId="0" xfId="0" applyFont="1" applyAlignment="1">
      <alignment vertical="center"/>
    </xf>
    <xf numFmtId="176" fontId="17" fillId="0" borderId="0" xfId="0" applyNumberFormat="1" applyFont="1" applyFill="1" applyAlignment="1">
      <alignment horizontal="right" vertical="center"/>
    </xf>
    <xf numFmtId="0" fontId="17" fillId="0" borderId="0" xfId="0" applyFont="1" applyFill="1" applyAlignment="1">
      <alignment horizontal="right" vertical="center"/>
    </xf>
    <xf numFmtId="10" fontId="17" fillId="0" borderId="0" xfId="2" applyNumberFormat="1" applyFont="1" applyFill="1" applyAlignment="1">
      <alignment horizontal="right" vertical="center"/>
    </xf>
    <xf numFmtId="10" fontId="0" fillId="0" borderId="0" xfId="0" applyNumberFormat="1" applyFill="1" applyAlignment="1">
      <alignment horizontal="right" vertical="center"/>
    </xf>
    <xf numFmtId="176" fontId="18" fillId="0" borderId="1" xfId="0" applyNumberFormat="1" applyFont="1" applyFill="1" applyBorder="1" applyAlignment="1">
      <alignment horizontal="center" vertical="center" wrapText="1"/>
    </xf>
    <xf numFmtId="10" fontId="18" fillId="0" borderId="1" xfId="0" applyNumberFormat="1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20" fillId="0" borderId="1" xfId="0" applyFont="1" applyBorder="1" applyAlignment="1">
      <alignment horizontal="left" vertical="center"/>
    </xf>
    <xf numFmtId="0" fontId="20" fillId="0" borderId="1" xfId="0" applyFont="1" applyBorder="1" applyAlignment="1">
      <alignment vertical="center" wrapText="1"/>
    </xf>
    <xf numFmtId="176" fontId="20" fillId="0" borderId="1" xfId="1" applyNumberFormat="1" applyFont="1" applyFill="1" applyBorder="1" applyAlignment="1">
      <alignment horizontal="right" vertical="center"/>
    </xf>
    <xf numFmtId="177" fontId="20" fillId="0" borderId="1" xfId="1" applyNumberFormat="1" applyFont="1" applyFill="1" applyBorder="1" applyAlignment="1">
      <alignment horizontal="right" vertical="center" wrapText="1"/>
    </xf>
    <xf numFmtId="0" fontId="18" fillId="0" borderId="0" xfId="0" applyFont="1" applyAlignment="1">
      <alignment vertical="center"/>
    </xf>
    <xf numFmtId="0" fontId="21" fillId="0" borderId="1" xfId="0" applyFont="1" applyBorder="1" applyAlignment="1">
      <alignment horizontal="left" vertical="center"/>
    </xf>
    <xf numFmtId="0" fontId="21" fillId="0" borderId="1" xfId="0" applyFont="1" applyBorder="1" applyAlignment="1">
      <alignment vertical="center" wrapText="1"/>
    </xf>
    <xf numFmtId="176" fontId="21" fillId="0" borderId="1" xfId="1" applyNumberFormat="1" applyFont="1" applyFill="1" applyBorder="1" applyAlignment="1">
      <alignment horizontal="right" vertical="center"/>
    </xf>
    <xf numFmtId="177" fontId="21" fillId="0" borderId="1" xfId="1" applyNumberFormat="1" applyFont="1" applyFill="1" applyBorder="1" applyAlignment="1">
      <alignment horizontal="right" vertical="center" wrapText="1"/>
    </xf>
    <xf numFmtId="0" fontId="19" fillId="0" borderId="0" xfId="0" applyFont="1" applyAlignment="1">
      <alignment vertical="center"/>
    </xf>
    <xf numFmtId="41" fontId="21" fillId="0" borderId="1" xfId="1" applyNumberFormat="1" applyFont="1" applyFill="1" applyBorder="1" applyAlignment="1">
      <alignment horizontal="right" vertical="center"/>
    </xf>
    <xf numFmtId="41" fontId="20" fillId="0" borderId="1" xfId="1" applyNumberFormat="1" applyFont="1" applyFill="1" applyBorder="1" applyAlignment="1">
      <alignment horizontal="right" vertical="center"/>
    </xf>
    <xf numFmtId="0" fontId="21" fillId="0" borderId="1" xfId="0" applyFont="1" applyBorder="1" applyAlignment="1">
      <alignment horizontal="left" vertical="center" wrapText="1"/>
    </xf>
    <xf numFmtId="0" fontId="20" fillId="0" borderId="1" xfId="0" applyFont="1" applyBorder="1" applyAlignment="1">
      <alignment horizontal="left" vertical="center" wrapText="1"/>
    </xf>
    <xf numFmtId="176" fontId="21" fillId="0" borderId="1" xfId="1" applyNumberFormat="1" applyFont="1" applyBorder="1" applyAlignment="1">
      <alignment horizontal="right" vertical="center"/>
    </xf>
    <xf numFmtId="0" fontId="15" fillId="0" borderId="0" xfId="0" applyFont="1" applyBorder="1" applyAlignment="1">
      <alignment vertical="center" wrapText="1"/>
    </xf>
    <xf numFmtId="176" fontId="0" fillId="0" borderId="0" xfId="0" applyNumberFormat="1" applyFill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Alignment="1"/>
    <xf numFmtId="0" fontId="0" fillId="0" borderId="0" xfId="0" applyFill="1" applyAlignment="1"/>
    <xf numFmtId="176" fontId="13" fillId="0" borderId="1" xfId="0" applyNumberFormat="1" applyFont="1" applyBorder="1" applyAlignment="1">
      <alignment vertical="center"/>
    </xf>
    <xf numFmtId="43" fontId="13" fillId="0" borderId="1" xfId="1" applyFont="1" applyFill="1" applyBorder="1" applyAlignment="1">
      <alignment vertical="center"/>
    </xf>
    <xf numFmtId="0" fontId="20" fillId="0" borderId="1" xfId="0" applyFont="1" applyFill="1" applyBorder="1" applyAlignment="1">
      <alignment horizontal="left" vertical="center"/>
    </xf>
    <xf numFmtId="0" fontId="20" fillId="0" borderId="1" xfId="0" applyFont="1" applyFill="1" applyBorder="1" applyAlignment="1">
      <alignment vertical="center" wrapText="1"/>
    </xf>
    <xf numFmtId="176" fontId="13" fillId="0" borderId="1" xfId="0" applyNumberFormat="1" applyFont="1" applyFill="1" applyBorder="1" applyAlignment="1">
      <alignment vertical="center"/>
    </xf>
    <xf numFmtId="176" fontId="12" fillId="0" borderId="1" xfId="0" applyNumberFormat="1" applyFont="1" applyFill="1" applyBorder="1" applyAlignment="1">
      <alignment vertical="center"/>
    </xf>
    <xf numFmtId="0" fontId="21" fillId="0" borderId="1" xfId="0" applyFont="1" applyFill="1" applyBorder="1" applyAlignment="1">
      <alignment horizontal="left" vertical="center"/>
    </xf>
    <xf numFmtId="0" fontId="21" fillId="0" borderId="1" xfId="0" applyFont="1" applyFill="1" applyBorder="1" applyAlignment="1">
      <alignment vertical="center" wrapText="1"/>
    </xf>
    <xf numFmtId="176" fontId="21" fillId="0" borderId="1" xfId="1" applyNumberFormat="1" applyFont="1" applyFill="1" applyBorder="1" applyAlignment="1">
      <alignment vertical="center"/>
    </xf>
    <xf numFmtId="178" fontId="0" fillId="0" borderId="1" xfId="0" applyNumberFormat="1" applyBorder="1" applyAlignment="1">
      <alignment vertical="center" wrapText="1"/>
    </xf>
    <xf numFmtId="0" fontId="0" fillId="0" borderId="1" xfId="0" applyBorder="1" applyAlignment="1">
      <alignment vertical="center"/>
    </xf>
    <xf numFmtId="176" fontId="12" fillId="0" borderId="1" xfId="0" applyNumberFormat="1" applyFont="1" applyBorder="1" applyAlignment="1">
      <alignment vertical="center"/>
    </xf>
    <xf numFmtId="0" fontId="15" fillId="0" borderId="0" xfId="0" applyFont="1" applyAlignment="1"/>
    <xf numFmtId="0" fontId="13" fillId="0" borderId="1" xfId="0" applyFont="1" applyFill="1" applyBorder="1" applyAlignment="1">
      <alignment vertical="center"/>
    </xf>
    <xf numFmtId="176" fontId="15" fillId="0" borderId="0" xfId="0" applyNumberFormat="1" applyFont="1" applyAlignment="1">
      <alignment vertical="center"/>
    </xf>
    <xf numFmtId="176" fontId="10" fillId="0" borderId="0" xfId="0" applyNumberFormat="1" applyFont="1" applyAlignment="1">
      <alignment vertical="center"/>
    </xf>
    <xf numFmtId="176" fontId="22" fillId="0" borderId="0" xfId="0" applyNumberFormat="1" applyFont="1" applyAlignment="1">
      <alignment vertical="center"/>
    </xf>
    <xf numFmtId="0" fontId="19" fillId="0" borderId="0" xfId="0" applyFont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5" fillId="0" borderId="0" xfId="0" applyFont="1" applyFill="1" applyAlignment="1">
      <alignment vertical="center"/>
    </xf>
    <xf numFmtId="0" fontId="12" fillId="0" borderId="1" xfId="0" applyFont="1" applyBorder="1" applyAlignment="1">
      <alignment horizontal="center" vertical="center"/>
    </xf>
    <xf numFmtId="178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79" fontId="0" fillId="0" borderId="0" xfId="0" applyNumberFormat="1" applyFill="1" applyAlignment="1">
      <alignment horizontal="center" vertical="center"/>
    </xf>
    <xf numFmtId="179" fontId="13" fillId="0" borderId="2" xfId="0" applyNumberFormat="1" applyFont="1" applyBorder="1" applyAlignment="1">
      <alignment horizontal="center" vertical="center"/>
    </xf>
    <xf numFmtId="179" fontId="20" fillId="0" borderId="1" xfId="0" applyNumberFormat="1" applyFont="1" applyFill="1" applyBorder="1" applyAlignment="1">
      <alignment horizontal="center" vertical="center" wrapText="1"/>
    </xf>
    <xf numFmtId="179" fontId="21" fillId="0" borderId="1" xfId="0" applyNumberFormat="1" applyFont="1" applyFill="1" applyBorder="1" applyAlignment="1">
      <alignment horizontal="center" vertical="center" wrapText="1"/>
    </xf>
    <xf numFmtId="179" fontId="13" fillId="0" borderId="1" xfId="0" applyNumberFormat="1" applyFont="1" applyFill="1" applyBorder="1" applyAlignment="1">
      <alignment horizontal="center" vertical="center"/>
    </xf>
    <xf numFmtId="10" fontId="13" fillId="2" borderId="2" xfId="0" applyNumberFormat="1" applyFont="1" applyFill="1" applyBorder="1" applyAlignment="1">
      <alignment horizontal="center" vertical="center" wrapText="1"/>
    </xf>
    <xf numFmtId="176" fontId="21" fillId="2" borderId="1" xfId="1" applyNumberFormat="1" applyFont="1" applyFill="1" applyBorder="1" applyAlignment="1">
      <alignment horizontal="right" vertical="center"/>
    </xf>
    <xf numFmtId="10" fontId="20" fillId="0" borderId="1" xfId="1" applyNumberFormat="1" applyFont="1" applyFill="1" applyBorder="1" applyAlignment="1">
      <alignment horizontal="right" vertical="center"/>
    </xf>
    <xf numFmtId="10" fontId="15" fillId="0" borderId="6" xfId="0" applyNumberFormat="1" applyFont="1" applyBorder="1" applyAlignment="1">
      <alignment vertical="center" wrapText="1"/>
    </xf>
    <xf numFmtId="10" fontId="15" fillId="0" borderId="0" xfId="0" applyNumberFormat="1" applyFont="1" applyBorder="1" applyAlignment="1">
      <alignment vertical="center" wrapText="1"/>
    </xf>
    <xf numFmtId="10" fontId="21" fillId="0" borderId="1" xfId="1" applyNumberFormat="1" applyFont="1" applyFill="1" applyBorder="1" applyAlignment="1">
      <alignment horizontal="right" vertical="center"/>
    </xf>
    <xf numFmtId="10" fontId="13" fillId="0" borderId="1" xfId="1" applyNumberFormat="1" applyFont="1" applyFill="1" applyBorder="1" applyAlignment="1">
      <alignment horizontal="right" vertical="center" wrapText="1"/>
    </xf>
    <xf numFmtId="10" fontId="12" fillId="0" borderId="1" xfId="1" applyNumberFormat="1" applyFont="1" applyFill="1" applyBorder="1" applyAlignment="1">
      <alignment horizontal="right" vertical="center" wrapText="1"/>
    </xf>
    <xf numFmtId="49" fontId="4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1" fillId="0" borderId="0" xfId="0" applyNumberFormat="1" applyFont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</cellXfs>
  <cellStyles count="3">
    <cellStyle name="百分比" xfId="2" builtinId="5"/>
    <cellStyle name="常规" xfId="0" builtinId="0"/>
    <cellStyle name="千位分隔" xfId="1" builtin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7EDCC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topLeftCell="A16" workbookViewId="0">
      <selection activeCell="F17" sqref="F17"/>
    </sheetView>
  </sheetViews>
  <sheetFormatPr defaultRowHeight="13.5"/>
  <cols>
    <col min="1" max="16384" width="9" style="1"/>
  </cols>
  <sheetData>
    <row r="1" spans="1:14" ht="14.25">
      <c r="A1" s="1" t="s">
        <v>146</v>
      </c>
      <c r="B1" s="104"/>
      <c r="C1" s="104"/>
      <c r="D1" s="2"/>
      <c r="E1" s="3"/>
      <c r="F1" s="3"/>
    </row>
    <row r="2" spans="1:14" ht="14.25">
      <c r="B2" s="104"/>
      <c r="C2" s="104"/>
      <c r="D2" s="2"/>
    </row>
    <row r="3" spans="1:14" ht="15.75">
      <c r="A3" s="4"/>
      <c r="B3" s="4"/>
      <c r="C3" s="4"/>
    </row>
    <row r="4" spans="1:14" ht="15.75">
      <c r="A4" s="4"/>
      <c r="B4" s="4"/>
      <c r="C4" s="4"/>
    </row>
    <row r="5" spans="1:14" ht="15.75">
      <c r="A5" s="4"/>
      <c r="B5" s="4"/>
      <c r="C5" s="4"/>
    </row>
    <row r="6" spans="1:14" ht="15.75">
      <c r="A6" s="4"/>
      <c r="B6" s="4"/>
      <c r="C6" s="4"/>
    </row>
    <row r="7" spans="1:14" ht="15.75">
      <c r="A7" s="4"/>
      <c r="B7" s="4"/>
      <c r="C7" s="4"/>
    </row>
    <row r="8" spans="1:14" ht="15.75">
      <c r="A8" s="4"/>
      <c r="B8" s="4"/>
      <c r="C8" s="4"/>
    </row>
    <row r="9" spans="1:14" ht="15.75">
      <c r="A9" s="4"/>
      <c r="B9" s="4"/>
      <c r="C9" s="4"/>
    </row>
    <row r="10" spans="1:14" ht="15.75">
      <c r="A10" s="4"/>
      <c r="B10" s="4"/>
      <c r="C10" s="4"/>
    </row>
    <row r="11" spans="1:14" ht="15.75">
      <c r="A11" s="4"/>
      <c r="B11" s="4"/>
      <c r="C11" s="4"/>
    </row>
    <row r="12" spans="1:14" ht="33.75" customHeight="1">
      <c r="A12" s="106" t="s">
        <v>153</v>
      </c>
      <c r="B12" s="106"/>
      <c r="C12" s="106"/>
      <c r="D12" s="106"/>
      <c r="E12" s="106"/>
      <c r="F12" s="106"/>
      <c r="G12" s="106"/>
      <c r="H12" s="106"/>
      <c r="I12" s="106"/>
      <c r="J12" s="106"/>
      <c r="K12" s="106"/>
      <c r="L12" s="106"/>
      <c r="M12" s="106"/>
      <c r="N12" s="106"/>
    </row>
    <row r="14" spans="1:14" ht="25.5">
      <c r="A14" s="105"/>
      <c r="B14" s="105"/>
      <c r="C14" s="105"/>
      <c r="D14" s="105"/>
      <c r="E14" s="105"/>
      <c r="F14" s="105"/>
      <c r="G14" s="105"/>
      <c r="H14" s="105"/>
      <c r="I14" s="105"/>
      <c r="J14" s="105"/>
    </row>
    <row r="15" spans="1:14" ht="18.75">
      <c r="A15" s="5"/>
      <c r="B15" s="5"/>
      <c r="C15" s="5"/>
      <c r="D15" s="5"/>
      <c r="E15" s="5"/>
      <c r="F15" s="5"/>
      <c r="G15" s="5"/>
      <c r="H15" s="5"/>
      <c r="I15" s="5"/>
      <c r="J15" s="5"/>
    </row>
    <row r="16" spans="1:14" ht="18.75">
      <c r="A16" s="5"/>
      <c r="B16" s="5"/>
      <c r="C16" s="5"/>
      <c r="D16" s="5"/>
      <c r="E16" s="5"/>
      <c r="F16" s="5"/>
      <c r="G16" s="5"/>
      <c r="H16" s="5"/>
      <c r="I16" s="5"/>
      <c r="J16" s="5"/>
    </row>
    <row r="17" spans="1:10" ht="18.75">
      <c r="A17" s="5"/>
      <c r="B17" s="5"/>
      <c r="C17" s="5"/>
      <c r="D17" s="5"/>
      <c r="E17" s="5"/>
      <c r="F17" s="5"/>
      <c r="G17" s="5"/>
      <c r="H17" s="5"/>
      <c r="I17" s="5"/>
      <c r="J17" s="5"/>
    </row>
    <row r="18" spans="1:10" ht="18.75">
      <c r="A18" s="5"/>
      <c r="B18" s="5"/>
      <c r="C18" s="6"/>
      <c r="D18" s="5"/>
      <c r="F18" s="5"/>
      <c r="G18" s="7"/>
      <c r="H18" s="7"/>
      <c r="I18" s="7"/>
      <c r="J18" s="5"/>
    </row>
    <row r="19" spans="1:10" ht="18.75">
      <c r="A19" s="5"/>
      <c r="B19" s="5"/>
      <c r="C19" s="6"/>
      <c r="D19" s="5"/>
      <c r="F19" s="5"/>
      <c r="G19" s="7"/>
      <c r="H19" s="7"/>
      <c r="I19" s="7"/>
      <c r="J19" s="5"/>
    </row>
    <row r="20" spans="1:10" ht="18.75">
      <c r="A20" s="5"/>
      <c r="B20" s="5"/>
      <c r="C20" s="6"/>
      <c r="D20" s="5"/>
      <c r="F20" s="5"/>
      <c r="G20" s="7"/>
      <c r="H20" s="7"/>
      <c r="I20" s="7"/>
      <c r="J20" s="5"/>
    </row>
    <row r="21" spans="1:10" ht="18.75">
      <c r="A21" s="5"/>
      <c r="B21" s="5"/>
      <c r="C21" s="6"/>
      <c r="D21" s="5"/>
      <c r="F21" s="5"/>
      <c r="G21" s="7"/>
      <c r="H21" s="7"/>
      <c r="I21" s="7"/>
      <c r="J21" s="5"/>
    </row>
    <row r="22" spans="1:10" ht="18.75">
      <c r="A22" s="5"/>
      <c r="B22" s="5"/>
      <c r="C22" s="5"/>
      <c r="D22" s="5"/>
      <c r="E22" s="5"/>
      <c r="F22" s="5"/>
      <c r="G22" s="5"/>
      <c r="H22" s="5"/>
      <c r="I22" s="5"/>
      <c r="J22" s="5"/>
    </row>
    <row r="23" spans="1:10" ht="18.75">
      <c r="A23" s="5"/>
      <c r="B23" s="5"/>
      <c r="C23" s="5"/>
      <c r="D23" s="5"/>
      <c r="E23" s="5"/>
      <c r="F23" s="5"/>
      <c r="G23" s="5"/>
      <c r="H23" s="5"/>
      <c r="I23" s="5"/>
      <c r="J23" s="5"/>
    </row>
    <row r="24" spans="1:10" ht="18.75">
      <c r="A24" s="5"/>
      <c r="B24" s="5"/>
      <c r="C24" s="5"/>
      <c r="D24" s="5"/>
      <c r="E24" s="5"/>
      <c r="F24" s="5"/>
      <c r="G24" s="5"/>
      <c r="H24" s="5"/>
      <c r="I24" s="5"/>
      <c r="J24" s="5"/>
    </row>
    <row r="25" spans="1:10" ht="18.75">
      <c r="A25" s="5"/>
      <c r="B25" s="5"/>
      <c r="C25" s="5"/>
      <c r="D25" s="5"/>
      <c r="E25" s="5"/>
      <c r="F25" s="5"/>
      <c r="G25" s="5"/>
      <c r="H25" s="5"/>
      <c r="I25" s="5"/>
      <c r="J25" s="5"/>
    </row>
    <row r="26" spans="1:10" ht="18.75">
      <c r="A26" s="5"/>
      <c r="B26" s="6"/>
      <c r="C26" s="5"/>
      <c r="E26" s="5"/>
      <c r="F26" s="5"/>
      <c r="G26" s="5"/>
      <c r="H26" s="5"/>
      <c r="I26" s="8"/>
    </row>
  </sheetData>
  <mergeCells count="3">
    <mergeCell ref="B1:C2"/>
    <mergeCell ref="A14:J14"/>
    <mergeCell ref="A12:N12"/>
  </mergeCells>
  <phoneticPr fontId="2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4"/>
  <sheetViews>
    <sheetView topLeftCell="A4" workbookViewId="0">
      <selection activeCell="C21" sqref="C21"/>
    </sheetView>
  </sheetViews>
  <sheetFormatPr defaultRowHeight="14.25"/>
  <cols>
    <col min="1" max="1" width="10.25" style="1" customWidth="1"/>
    <col min="2" max="2" width="27.25" style="1" customWidth="1"/>
    <col min="3" max="3" width="11.625" style="9" customWidth="1"/>
    <col min="4" max="4" width="11.625" style="62" customWidth="1"/>
    <col min="5" max="5" width="12.75" style="63" customWidth="1"/>
    <col min="6" max="6" width="8.875" style="63" customWidth="1"/>
    <col min="7" max="7" width="33.25" style="63" customWidth="1"/>
    <col min="8" max="8" width="12.25" style="91" customWidth="1"/>
    <col min="9" max="9" width="12.25" style="62" customWidth="1"/>
    <col min="10" max="10" width="12.25" style="87" customWidth="1"/>
    <col min="11" max="11" width="9" style="1"/>
    <col min="12" max="12" width="9" style="64"/>
    <col min="13" max="252" width="9" style="1"/>
    <col min="253" max="253" width="10.25" style="1" customWidth="1"/>
    <col min="254" max="254" width="29.375" style="1" customWidth="1"/>
    <col min="255" max="255" width="11.5" style="1" customWidth="1"/>
    <col min="256" max="256" width="9.75" style="1" customWidth="1"/>
    <col min="257" max="258" width="11.625" style="1" customWidth="1"/>
    <col min="259" max="259" width="12.75" style="1" customWidth="1"/>
    <col min="260" max="260" width="8.875" style="1" customWidth="1"/>
    <col min="261" max="261" width="33.25" style="1" customWidth="1"/>
    <col min="262" max="266" width="12.25" style="1" customWidth="1"/>
    <col min="267" max="508" width="9" style="1"/>
    <col min="509" max="509" width="10.25" style="1" customWidth="1"/>
    <col min="510" max="510" width="29.375" style="1" customWidth="1"/>
    <col min="511" max="511" width="11.5" style="1" customWidth="1"/>
    <col min="512" max="512" width="9.75" style="1" customWidth="1"/>
    <col min="513" max="514" width="11.625" style="1" customWidth="1"/>
    <col min="515" max="515" width="12.75" style="1" customWidth="1"/>
    <col min="516" max="516" width="8.875" style="1" customWidth="1"/>
    <col min="517" max="517" width="33.25" style="1" customWidth="1"/>
    <col min="518" max="522" width="12.25" style="1" customWidth="1"/>
    <col min="523" max="764" width="9" style="1"/>
    <col min="765" max="765" width="10.25" style="1" customWidth="1"/>
    <col min="766" max="766" width="29.375" style="1" customWidth="1"/>
    <col min="767" max="767" width="11.5" style="1" customWidth="1"/>
    <col min="768" max="768" width="9.75" style="1" customWidth="1"/>
    <col min="769" max="770" width="11.625" style="1" customWidth="1"/>
    <col min="771" max="771" width="12.75" style="1" customWidth="1"/>
    <col min="772" max="772" width="8.875" style="1" customWidth="1"/>
    <col min="773" max="773" width="33.25" style="1" customWidth="1"/>
    <col min="774" max="778" width="12.25" style="1" customWidth="1"/>
    <col min="779" max="1020" width="9" style="1"/>
    <col min="1021" max="1021" width="10.25" style="1" customWidth="1"/>
    <col min="1022" max="1022" width="29.375" style="1" customWidth="1"/>
    <col min="1023" max="1023" width="11.5" style="1" customWidth="1"/>
    <col min="1024" max="1024" width="9.75" style="1" customWidth="1"/>
    <col min="1025" max="1026" width="11.625" style="1" customWidth="1"/>
    <col min="1027" max="1027" width="12.75" style="1" customWidth="1"/>
    <col min="1028" max="1028" width="8.875" style="1" customWidth="1"/>
    <col min="1029" max="1029" width="33.25" style="1" customWidth="1"/>
    <col min="1030" max="1034" width="12.25" style="1" customWidth="1"/>
    <col min="1035" max="1276" width="9" style="1"/>
    <col min="1277" max="1277" width="10.25" style="1" customWidth="1"/>
    <col min="1278" max="1278" width="29.375" style="1" customWidth="1"/>
    <col min="1279" max="1279" width="11.5" style="1" customWidth="1"/>
    <col min="1280" max="1280" width="9.75" style="1" customWidth="1"/>
    <col min="1281" max="1282" width="11.625" style="1" customWidth="1"/>
    <col min="1283" max="1283" width="12.75" style="1" customWidth="1"/>
    <col min="1284" max="1284" width="8.875" style="1" customWidth="1"/>
    <col min="1285" max="1285" width="33.25" style="1" customWidth="1"/>
    <col min="1286" max="1290" width="12.25" style="1" customWidth="1"/>
    <col min="1291" max="1532" width="9" style="1"/>
    <col min="1533" max="1533" width="10.25" style="1" customWidth="1"/>
    <col min="1534" max="1534" width="29.375" style="1" customWidth="1"/>
    <col min="1535" max="1535" width="11.5" style="1" customWidth="1"/>
    <col min="1536" max="1536" width="9.75" style="1" customWidth="1"/>
    <col min="1537" max="1538" width="11.625" style="1" customWidth="1"/>
    <col min="1539" max="1539" width="12.75" style="1" customWidth="1"/>
    <col min="1540" max="1540" width="8.875" style="1" customWidth="1"/>
    <col min="1541" max="1541" width="33.25" style="1" customWidth="1"/>
    <col min="1542" max="1546" width="12.25" style="1" customWidth="1"/>
    <col min="1547" max="1788" width="9" style="1"/>
    <col min="1789" max="1789" width="10.25" style="1" customWidth="1"/>
    <col min="1790" max="1790" width="29.375" style="1" customWidth="1"/>
    <col min="1791" max="1791" width="11.5" style="1" customWidth="1"/>
    <col min="1792" max="1792" width="9.75" style="1" customWidth="1"/>
    <col min="1793" max="1794" width="11.625" style="1" customWidth="1"/>
    <col min="1795" max="1795" width="12.75" style="1" customWidth="1"/>
    <col min="1796" max="1796" width="8.875" style="1" customWidth="1"/>
    <col min="1797" max="1797" width="33.25" style="1" customWidth="1"/>
    <col min="1798" max="1802" width="12.25" style="1" customWidth="1"/>
    <col min="1803" max="2044" width="9" style="1"/>
    <col min="2045" max="2045" width="10.25" style="1" customWidth="1"/>
    <col min="2046" max="2046" width="29.375" style="1" customWidth="1"/>
    <col min="2047" max="2047" width="11.5" style="1" customWidth="1"/>
    <col min="2048" max="2048" width="9.75" style="1" customWidth="1"/>
    <col min="2049" max="2050" width="11.625" style="1" customWidth="1"/>
    <col min="2051" max="2051" width="12.75" style="1" customWidth="1"/>
    <col min="2052" max="2052" width="8.875" style="1" customWidth="1"/>
    <col min="2053" max="2053" width="33.25" style="1" customWidth="1"/>
    <col min="2054" max="2058" width="12.25" style="1" customWidth="1"/>
    <col min="2059" max="2300" width="9" style="1"/>
    <col min="2301" max="2301" width="10.25" style="1" customWidth="1"/>
    <col min="2302" max="2302" width="29.375" style="1" customWidth="1"/>
    <col min="2303" max="2303" width="11.5" style="1" customWidth="1"/>
    <col min="2304" max="2304" width="9.75" style="1" customWidth="1"/>
    <col min="2305" max="2306" width="11.625" style="1" customWidth="1"/>
    <col min="2307" max="2307" width="12.75" style="1" customWidth="1"/>
    <col min="2308" max="2308" width="8.875" style="1" customWidth="1"/>
    <col min="2309" max="2309" width="33.25" style="1" customWidth="1"/>
    <col min="2310" max="2314" width="12.25" style="1" customWidth="1"/>
    <col min="2315" max="2556" width="9" style="1"/>
    <col min="2557" max="2557" width="10.25" style="1" customWidth="1"/>
    <col min="2558" max="2558" width="29.375" style="1" customWidth="1"/>
    <col min="2559" max="2559" width="11.5" style="1" customWidth="1"/>
    <col min="2560" max="2560" width="9.75" style="1" customWidth="1"/>
    <col min="2561" max="2562" width="11.625" style="1" customWidth="1"/>
    <col min="2563" max="2563" width="12.75" style="1" customWidth="1"/>
    <col min="2564" max="2564" width="8.875" style="1" customWidth="1"/>
    <col min="2565" max="2565" width="33.25" style="1" customWidth="1"/>
    <col min="2566" max="2570" width="12.25" style="1" customWidth="1"/>
    <col min="2571" max="2812" width="9" style="1"/>
    <col min="2813" max="2813" width="10.25" style="1" customWidth="1"/>
    <col min="2814" max="2814" width="29.375" style="1" customWidth="1"/>
    <col min="2815" max="2815" width="11.5" style="1" customWidth="1"/>
    <col min="2816" max="2816" width="9.75" style="1" customWidth="1"/>
    <col min="2817" max="2818" width="11.625" style="1" customWidth="1"/>
    <col min="2819" max="2819" width="12.75" style="1" customWidth="1"/>
    <col min="2820" max="2820" width="8.875" style="1" customWidth="1"/>
    <col min="2821" max="2821" width="33.25" style="1" customWidth="1"/>
    <col min="2822" max="2826" width="12.25" style="1" customWidth="1"/>
    <col min="2827" max="3068" width="9" style="1"/>
    <col min="3069" max="3069" width="10.25" style="1" customWidth="1"/>
    <col min="3070" max="3070" width="29.375" style="1" customWidth="1"/>
    <col min="3071" max="3071" width="11.5" style="1" customWidth="1"/>
    <col min="3072" max="3072" width="9.75" style="1" customWidth="1"/>
    <col min="3073" max="3074" width="11.625" style="1" customWidth="1"/>
    <col min="3075" max="3075" width="12.75" style="1" customWidth="1"/>
    <col min="3076" max="3076" width="8.875" style="1" customWidth="1"/>
    <col min="3077" max="3077" width="33.25" style="1" customWidth="1"/>
    <col min="3078" max="3082" width="12.25" style="1" customWidth="1"/>
    <col min="3083" max="3324" width="9" style="1"/>
    <col min="3325" max="3325" width="10.25" style="1" customWidth="1"/>
    <col min="3326" max="3326" width="29.375" style="1" customWidth="1"/>
    <col min="3327" max="3327" width="11.5" style="1" customWidth="1"/>
    <col min="3328" max="3328" width="9.75" style="1" customWidth="1"/>
    <col min="3329" max="3330" width="11.625" style="1" customWidth="1"/>
    <col min="3331" max="3331" width="12.75" style="1" customWidth="1"/>
    <col min="3332" max="3332" width="8.875" style="1" customWidth="1"/>
    <col min="3333" max="3333" width="33.25" style="1" customWidth="1"/>
    <col min="3334" max="3338" width="12.25" style="1" customWidth="1"/>
    <col min="3339" max="3580" width="9" style="1"/>
    <col min="3581" max="3581" width="10.25" style="1" customWidth="1"/>
    <col min="3582" max="3582" width="29.375" style="1" customWidth="1"/>
    <col min="3583" max="3583" width="11.5" style="1" customWidth="1"/>
    <col min="3584" max="3584" width="9.75" style="1" customWidth="1"/>
    <col min="3585" max="3586" width="11.625" style="1" customWidth="1"/>
    <col min="3587" max="3587" width="12.75" style="1" customWidth="1"/>
    <col min="3588" max="3588" width="8.875" style="1" customWidth="1"/>
    <col min="3589" max="3589" width="33.25" style="1" customWidth="1"/>
    <col min="3590" max="3594" width="12.25" style="1" customWidth="1"/>
    <col min="3595" max="3836" width="9" style="1"/>
    <col min="3837" max="3837" width="10.25" style="1" customWidth="1"/>
    <col min="3838" max="3838" width="29.375" style="1" customWidth="1"/>
    <col min="3839" max="3839" width="11.5" style="1" customWidth="1"/>
    <col min="3840" max="3840" width="9.75" style="1" customWidth="1"/>
    <col min="3841" max="3842" width="11.625" style="1" customWidth="1"/>
    <col min="3843" max="3843" width="12.75" style="1" customWidth="1"/>
    <col min="3844" max="3844" width="8.875" style="1" customWidth="1"/>
    <col min="3845" max="3845" width="33.25" style="1" customWidth="1"/>
    <col min="3846" max="3850" width="12.25" style="1" customWidth="1"/>
    <col min="3851" max="4092" width="9" style="1"/>
    <col min="4093" max="4093" width="10.25" style="1" customWidth="1"/>
    <col min="4094" max="4094" width="29.375" style="1" customWidth="1"/>
    <col min="4095" max="4095" width="11.5" style="1" customWidth="1"/>
    <col min="4096" max="4096" width="9.75" style="1" customWidth="1"/>
    <col min="4097" max="4098" width="11.625" style="1" customWidth="1"/>
    <col min="4099" max="4099" width="12.75" style="1" customWidth="1"/>
    <col min="4100" max="4100" width="8.875" style="1" customWidth="1"/>
    <col min="4101" max="4101" width="33.25" style="1" customWidth="1"/>
    <col min="4102" max="4106" width="12.25" style="1" customWidth="1"/>
    <col min="4107" max="4348" width="9" style="1"/>
    <col min="4349" max="4349" width="10.25" style="1" customWidth="1"/>
    <col min="4350" max="4350" width="29.375" style="1" customWidth="1"/>
    <col min="4351" max="4351" width="11.5" style="1" customWidth="1"/>
    <col min="4352" max="4352" width="9.75" style="1" customWidth="1"/>
    <col min="4353" max="4354" width="11.625" style="1" customWidth="1"/>
    <col min="4355" max="4355" width="12.75" style="1" customWidth="1"/>
    <col min="4356" max="4356" width="8.875" style="1" customWidth="1"/>
    <col min="4357" max="4357" width="33.25" style="1" customWidth="1"/>
    <col min="4358" max="4362" width="12.25" style="1" customWidth="1"/>
    <col min="4363" max="4604" width="9" style="1"/>
    <col min="4605" max="4605" width="10.25" style="1" customWidth="1"/>
    <col min="4606" max="4606" width="29.375" style="1" customWidth="1"/>
    <col min="4607" max="4607" width="11.5" style="1" customWidth="1"/>
    <col min="4608" max="4608" width="9.75" style="1" customWidth="1"/>
    <col min="4609" max="4610" width="11.625" style="1" customWidth="1"/>
    <col min="4611" max="4611" width="12.75" style="1" customWidth="1"/>
    <col min="4612" max="4612" width="8.875" style="1" customWidth="1"/>
    <col min="4613" max="4613" width="33.25" style="1" customWidth="1"/>
    <col min="4614" max="4618" width="12.25" style="1" customWidth="1"/>
    <col min="4619" max="4860" width="9" style="1"/>
    <col min="4861" max="4861" width="10.25" style="1" customWidth="1"/>
    <col min="4862" max="4862" width="29.375" style="1" customWidth="1"/>
    <col min="4863" max="4863" width="11.5" style="1" customWidth="1"/>
    <col min="4864" max="4864" width="9.75" style="1" customWidth="1"/>
    <col min="4865" max="4866" width="11.625" style="1" customWidth="1"/>
    <col min="4867" max="4867" width="12.75" style="1" customWidth="1"/>
    <col min="4868" max="4868" width="8.875" style="1" customWidth="1"/>
    <col min="4869" max="4869" width="33.25" style="1" customWidth="1"/>
    <col min="4870" max="4874" width="12.25" style="1" customWidth="1"/>
    <col min="4875" max="5116" width="9" style="1"/>
    <col min="5117" max="5117" width="10.25" style="1" customWidth="1"/>
    <col min="5118" max="5118" width="29.375" style="1" customWidth="1"/>
    <col min="5119" max="5119" width="11.5" style="1" customWidth="1"/>
    <col min="5120" max="5120" width="9.75" style="1" customWidth="1"/>
    <col min="5121" max="5122" width="11.625" style="1" customWidth="1"/>
    <col min="5123" max="5123" width="12.75" style="1" customWidth="1"/>
    <col min="5124" max="5124" width="8.875" style="1" customWidth="1"/>
    <col min="5125" max="5125" width="33.25" style="1" customWidth="1"/>
    <col min="5126" max="5130" width="12.25" style="1" customWidth="1"/>
    <col min="5131" max="5372" width="9" style="1"/>
    <col min="5373" max="5373" width="10.25" style="1" customWidth="1"/>
    <col min="5374" max="5374" width="29.375" style="1" customWidth="1"/>
    <col min="5375" max="5375" width="11.5" style="1" customWidth="1"/>
    <col min="5376" max="5376" width="9.75" style="1" customWidth="1"/>
    <col min="5377" max="5378" width="11.625" style="1" customWidth="1"/>
    <col min="5379" max="5379" width="12.75" style="1" customWidth="1"/>
    <col min="5380" max="5380" width="8.875" style="1" customWidth="1"/>
    <col min="5381" max="5381" width="33.25" style="1" customWidth="1"/>
    <col min="5382" max="5386" width="12.25" style="1" customWidth="1"/>
    <col min="5387" max="5628" width="9" style="1"/>
    <col min="5629" max="5629" width="10.25" style="1" customWidth="1"/>
    <col min="5630" max="5630" width="29.375" style="1" customWidth="1"/>
    <col min="5631" max="5631" width="11.5" style="1" customWidth="1"/>
    <col min="5632" max="5632" width="9.75" style="1" customWidth="1"/>
    <col min="5633" max="5634" width="11.625" style="1" customWidth="1"/>
    <col min="5635" max="5635" width="12.75" style="1" customWidth="1"/>
    <col min="5636" max="5636" width="8.875" style="1" customWidth="1"/>
    <col min="5637" max="5637" width="33.25" style="1" customWidth="1"/>
    <col min="5638" max="5642" width="12.25" style="1" customWidth="1"/>
    <col min="5643" max="5884" width="9" style="1"/>
    <col min="5885" max="5885" width="10.25" style="1" customWidth="1"/>
    <col min="5886" max="5886" width="29.375" style="1" customWidth="1"/>
    <col min="5887" max="5887" width="11.5" style="1" customWidth="1"/>
    <col min="5888" max="5888" width="9.75" style="1" customWidth="1"/>
    <col min="5889" max="5890" width="11.625" style="1" customWidth="1"/>
    <col min="5891" max="5891" width="12.75" style="1" customWidth="1"/>
    <col min="5892" max="5892" width="8.875" style="1" customWidth="1"/>
    <col min="5893" max="5893" width="33.25" style="1" customWidth="1"/>
    <col min="5894" max="5898" width="12.25" style="1" customWidth="1"/>
    <col min="5899" max="6140" width="9" style="1"/>
    <col min="6141" max="6141" width="10.25" style="1" customWidth="1"/>
    <col min="6142" max="6142" width="29.375" style="1" customWidth="1"/>
    <col min="6143" max="6143" width="11.5" style="1" customWidth="1"/>
    <col min="6144" max="6144" width="9.75" style="1" customWidth="1"/>
    <col min="6145" max="6146" width="11.625" style="1" customWidth="1"/>
    <col min="6147" max="6147" width="12.75" style="1" customWidth="1"/>
    <col min="6148" max="6148" width="8.875" style="1" customWidth="1"/>
    <col min="6149" max="6149" width="33.25" style="1" customWidth="1"/>
    <col min="6150" max="6154" width="12.25" style="1" customWidth="1"/>
    <col min="6155" max="6396" width="9" style="1"/>
    <col min="6397" max="6397" width="10.25" style="1" customWidth="1"/>
    <col min="6398" max="6398" width="29.375" style="1" customWidth="1"/>
    <col min="6399" max="6399" width="11.5" style="1" customWidth="1"/>
    <col min="6400" max="6400" width="9.75" style="1" customWidth="1"/>
    <col min="6401" max="6402" width="11.625" style="1" customWidth="1"/>
    <col min="6403" max="6403" width="12.75" style="1" customWidth="1"/>
    <col min="6404" max="6404" width="8.875" style="1" customWidth="1"/>
    <col min="6405" max="6405" width="33.25" style="1" customWidth="1"/>
    <col min="6406" max="6410" width="12.25" style="1" customWidth="1"/>
    <col min="6411" max="6652" width="9" style="1"/>
    <col min="6653" max="6653" width="10.25" style="1" customWidth="1"/>
    <col min="6654" max="6654" width="29.375" style="1" customWidth="1"/>
    <col min="6655" max="6655" width="11.5" style="1" customWidth="1"/>
    <col min="6656" max="6656" width="9.75" style="1" customWidth="1"/>
    <col min="6657" max="6658" width="11.625" style="1" customWidth="1"/>
    <col min="6659" max="6659" width="12.75" style="1" customWidth="1"/>
    <col min="6660" max="6660" width="8.875" style="1" customWidth="1"/>
    <col min="6661" max="6661" width="33.25" style="1" customWidth="1"/>
    <col min="6662" max="6666" width="12.25" style="1" customWidth="1"/>
    <col min="6667" max="6908" width="9" style="1"/>
    <col min="6909" max="6909" width="10.25" style="1" customWidth="1"/>
    <col min="6910" max="6910" width="29.375" style="1" customWidth="1"/>
    <col min="6911" max="6911" width="11.5" style="1" customWidth="1"/>
    <col min="6912" max="6912" width="9.75" style="1" customWidth="1"/>
    <col min="6913" max="6914" width="11.625" style="1" customWidth="1"/>
    <col min="6915" max="6915" width="12.75" style="1" customWidth="1"/>
    <col min="6916" max="6916" width="8.875" style="1" customWidth="1"/>
    <col min="6917" max="6917" width="33.25" style="1" customWidth="1"/>
    <col min="6918" max="6922" width="12.25" style="1" customWidth="1"/>
    <col min="6923" max="7164" width="9" style="1"/>
    <col min="7165" max="7165" width="10.25" style="1" customWidth="1"/>
    <col min="7166" max="7166" width="29.375" style="1" customWidth="1"/>
    <col min="7167" max="7167" width="11.5" style="1" customWidth="1"/>
    <col min="7168" max="7168" width="9.75" style="1" customWidth="1"/>
    <col min="7169" max="7170" width="11.625" style="1" customWidth="1"/>
    <col min="7171" max="7171" width="12.75" style="1" customWidth="1"/>
    <col min="7172" max="7172" width="8.875" style="1" customWidth="1"/>
    <col min="7173" max="7173" width="33.25" style="1" customWidth="1"/>
    <col min="7174" max="7178" width="12.25" style="1" customWidth="1"/>
    <col min="7179" max="7420" width="9" style="1"/>
    <col min="7421" max="7421" width="10.25" style="1" customWidth="1"/>
    <col min="7422" max="7422" width="29.375" style="1" customWidth="1"/>
    <col min="7423" max="7423" width="11.5" style="1" customWidth="1"/>
    <col min="7424" max="7424" width="9.75" style="1" customWidth="1"/>
    <col min="7425" max="7426" width="11.625" style="1" customWidth="1"/>
    <col min="7427" max="7427" width="12.75" style="1" customWidth="1"/>
    <col min="7428" max="7428" width="8.875" style="1" customWidth="1"/>
    <col min="7429" max="7429" width="33.25" style="1" customWidth="1"/>
    <col min="7430" max="7434" width="12.25" style="1" customWidth="1"/>
    <col min="7435" max="7676" width="9" style="1"/>
    <col min="7677" max="7677" width="10.25" style="1" customWidth="1"/>
    <col min="7678" max="7678" width="29.375" style="1" customWidth="1"/>
    <col min="7679" max="7679" width="11.5" style="1" customWidth="1"/>
    <col min="7680" max="7680" width="9.75" style="1" customWidth="1"/>
    <col min="7681" max="7682" width="11.625" style="1" customWidth="1"/>
    <col min="7683" max="7683" width="12.75" style="1" customWidth="1"/>
    <col min="7684" max="7684" width="8.875" style="1" customWidth="1"/>
    <col min="7685" max="7685" width="33.25" style="1" customWidth="1"/>
    <col min="7686" max="7690" width="12.25" style="1" customWidth="1"/>
    <col min="7691" max="7932" width="9" style="1"/>
    <col min="7933" max="7933" width="10.25" style="1" customWidth="1"/>
    <col min="7934" max="7934" width="29.375" style="1" customWidth="1"/>
    <col min="7935" max="7935" width="11.5" style="1" customWidth="1"/>
    <col min="7936" max="7936" width="9.75" style="1" customWidth="1"/>
    <col min="7937" max="7938" width="11.625" style="1" customWidth="1"/>
    <col min="7939" max="7939" width="12.75" style="1" customWidth="1"/>
    <col min="7940" max="7940" width="8.875" style="1" customWidth="1"/>
    <col min="7941" max="7941" width="33.25" style="1" customWidth="1"/>
    <col min="7942" max="7946" width="12.25" style="1" customWidth="1"/>
    <col min="7947" max="8188" width="9" style="1"/>
    <col min="8189" max="8189" width="10.25" style="1" customWidth="1"/>
    <col min="8190" max="8190" width="29.375" style="1" customWidth="1"/>
    <col min="8191" max="8191" width="11.5" style="1" customWidth="1"/>
    <col min="8192" max="8192" width="9.75" style="1" customWidth="1"/>
    <col min="8193" max="8194" width="11.625" style="1" customWidth="1"/>
    <col min="8195" max="8195" width="12.75" style="1" customWidth="1"/>
    <col min="8196" max="8196" width="8.875" style="1" customWidth="1"/>
    <col min="8197" max="8197" width="33.25" style="1" customWidth="1"/>
    <col min="8198" max="8202" width="12.25" style="1" customWidth="1"/>
    <col min="8203" max="8444" width="9" style="1"/>
    <col min="8445" max="8445" width="10.25" style="1" customWidth="1"/>
    <col min="8446" max="8446" width="29.375" style="1" customWidth="1"/>
    <col min="8447" max="8447" width="11.5" style="1" customWidth="1"/>
    <col min="8448" max="8448" width="9.75" style="1" customWidth="1"/>
    <col min="8449" max="8450" width="11.625" style="1" customWidth="1"/>
    <col min="8451" max="8451" width="12.75" style="1" customWidth="1"/>
    <col min="8452" max="8452" width="8.875" style="1" customWidth="1"/>
    <col min="8453" max="8453" width="33.25" style="1" customWidth="1"/>
    <col min="8454" max="8458" width="12.25" style="1" customWidth="1"/>
    <col min="8459" max="8700" width="9" style="1"/>
    <col min="8701" max="8701" width="10.25" style="1" customWidth="1"/>
    <col min="8702" max="8702" width="29.375" style="1" customWidth="1"/>
    <col min="8703" max="8703" width="11.5" style="1" customWidth="1"/>
    <col min="8704" max="8704" width="9.75" style="1" customWidth="1"/>
    <col min="8705" max="8706" width="11.625" style="1" customWidth="1"/>
    <col min="8707" max="8707" width="12.75" style="1" customWidth="1"/>
    <col min="8708" max="8708" width="8.875" style="1" customWidth="1"/>
    <col min="8709" max="8709" width="33.25" style="1" customWidth="1"/>
    <col min="8710" max="8714" width="12.25" style="1" customWidth="1"/>
    <col min="8715" max="8956" width="9" style="1"/>
    <col min="8957" max="8957" width="10.25" style="1" customWidth="1"/>
    <col min="8958" max="8958" width="29.375" style="1" customWidth="1"/>
    <col min="8959" max="8959" width="11.5" style="1" customWidth="1"/>
    <col min="8960" max="8960" width="9.75" style="1" customWidth="1"/>
    <col min="8961" max="8962" width="11.625" style="1" customWidth="1"/>
    <col min="8963" max="8963" width="12.75" style="1" customWidth="1"/>
    <col min="8964" max="8964" width="8.875" style="1" customWidth="1"/>
    <col min="8965" max="8965" width="33.25" style="1" customWidth="1"/>
    <col min="8966" max="8970" width="12.25" style="1" customWidth="1"/>
    <col min="8971" max="9212" width="9" style="1"/>
    <col min="9213" max="9213" width="10.25" style="1" customWidth="1"/>
    <col min="9214" max="9214" width="29.375" style="1" customWidth="1"/>
    <col min="9215" max="9215" width="11.5" style="1" customWidth="1"/>
    <col min="9216" max="9216" width="9.75" style="1" customWidth="1"/>
    <col min="9217" max="9218" width="11.625" style="1" customWidth="1"/>
    <col min="9219" max="9219" width="12.75" style="1" customWidth="1"/>
    <col min="9220" max="9220" width="8.875" style="1" customWidth="1"/>
    <col min="9221" max="9221" width="33.25" style="1" customWidth="1"/>
    <col min="9222" max="9226" width="12.25" style="1" customWidth="1"/>
    <col min="9227" max="9468" width="9" style="1"/>
    <col min="9469" max="9469" width="10.25" style="1" customWidth="1"/>
    <col min="9470" max="9470" width="29.375" style="1" customWidth="1"/>
    <col min="9471" max="9471" width="11.5" style="1" customWidth="1"/>
    <col min="9472" max="9472" width="9.75" style="1" customWidth="1"/>
    <col min="9473" max="9474" width="11.625" style="1" customWidth="1"/>
    <col min="9475" max="9475" width="12.75" style="1" customWidth="1"/>
    <col min="9476" max="9476" width="8.875" style="1" customWidth="1"/>
    <col min="9477" max="9477" width="33.25" style="1" customWidth="1"/>
    <col min="9478" max="9482" width="12.25" style="1" customWidth="1"/>
    <col min="9483" max="9724" width="9" style="1"/>
    <col min="9725" max="9725" width="10.25" style="1" customWidth="1"/>
    <col min="9726" max="9726" width="29.375" style="1" customWidth="1"/>
    <col min="9727" max="9727" width="11.5" style="1" customWidth="1"/>
    <col min="9728" max="9728" width="9.75" style="1" customWidth="1"/>
    <col min="9729" max="9730" width="11.625" style="1" customWidth="1"/>
    <col min="9731" max="9731" width="12.75" style="1" customWidth="1"/>
    <col min="9732" max="9732" width="8.875" style="1" customWidth="1"/>
    <col min="9733" max="9733" width="33.25" style="1" customWidth="1"/>
    <col min="9734" max="9738" width="12.25" style="1" customWidth="1"/>
    <col min="9739" max="9980" width="9" style="1"/>
    <col min="9981" max="9981" width="10.25" style="1" customWidth="1"/>
    <col min="9982" max="9982" width="29.375" style="1" customWidth="1"/>
    <col min="9983" max="9983" width="11.5" style="1" customWidth="1"/>
    <col min="9984" max="9984" width="9.75" style="1" customWidth="1"/>
    <col min="9985" max="9986" width="11.625" style="1" customWidth="1"/>
    <col min="9987" max="9987" width="12.75" style="1" customWidth="1"/>
    <col min="9988" max="9988" width="8.875" style="1" customWidth="1"/>
    <col min="9989" max="9989" width="33.25" style="1" customWidth="1"/>
    <col min="9990" max="9994" width="12.25" style="1" customWidth="1"/>
    <col min="9995" max="10236" width="9" style="1"/>
    <col min="10237" max="10237" width="10.25" style="1" customWidth="1"/>
    <col min="10238" max="10238" width="29.375" style="1" customWidth="1"/>
    <col min="10239" max="10239" width="11.5" style="1" customWidth="1"/>
    <col min="10240" max="10240" width="9.75" style="1" customWidth="1"/>
    <col min="10241" max="10242" width="11.625" style="1" customWidth="1"/>
    <col min="10243" max="10243" width="12.75" style="1" customWidth="1"/>
    <col min="10244" max="10244" width="8.875" style="1" customWidth="1"/>
    <col min="10245" max="10245" width="33.25" style="1" customWidth="1"/>
    <col min="10246" max="10250" width="12.25" style="1" customWidth="1"/>
    <col min="10251" max="10492" width="9" style="1"/>
    <col min="10493" max="10493" width="10.25" style="1" customWidth="1"/>
    <col min="10494" max="10494" width="29.375" style="1" customWidth="1"/>
    <col min="10495" max="10495" width="11.5" style="1" customWidth="1"/>
    <col min="10496" max="10496" width="9.75" style="1" customWidth="1"/>
    <col min="10497" max="10498" width="11.625" style="1" customWidth="1"/>
    <col min="10499" max="10499" width="12.75" style="1" customWidth="1"/>
    <col min="10500" max="10500" width="8.875" style="1" customWidth="1"/>
    <col min="10501" max="10501" width="33.25" style="1" customWidth="1"/>
    <col min="10502" max="10506" width="12.25" style="1" customWidth="1"/>
    <col min="10507" max="10748" width="9" style="1"/>
    <col min="10749" max="10749" width="10.25" style="1" customWidth="1"/>
    <col min="10750" max="10750" width="29.375" style="1" customWidth="1"/>
    <col min="10751" max="10751" width="11.5" style="1" customWidth="1"/>
    <col min="10752" max="10752" width="9.75" style="1" customWidth="1"/>
    <col min="10753" max="10754" width="11.625" style="1" customWidth="1"/>
    <col min="10755" max="10755" width="12.75" style="1" customWidth="1"/>
    <col min="10756" max="10756" width="8.875" style="1" customWidth="1"/>
    <col min="10757" max="10757" width="33.25" style="1" customWidth="1"/>
    <col min="10758" max="10762" width="12.25" style="1" customWidth="1"/>
    <col min="10763" max="11004" width="9" style="1"/>
    <col min="11005" max="11005" width="10.25" style="1" customWidth="1"/>
    <col min="11006" max="11006" width="29.375" style="1" customWidth="1"/>
    <col min="11007" max="11007" width="11.5" style="1" customWidth="1"/>
    <col min="11008" max="11008" width="9.75" style="1" customWidth="1"/>
    <col min="11009" max="11010" width="11.625" style="1" customWidth="1"/>
    <col min="11011" max="11011" width="12.75" style="1" customWidth="1"/>
    <col min="11012" max="11012" width="8.875" style="1" customWidth="1"/>
    <col min="11013" max="11013" width="33.25" style="1" customWidth="1"/>
    <col min="11014" max="11018" width="12.25" style="1" customWidth="1"/>
    <col min="11019" max="11260" width="9" style="1"/>
    <col min="11261" max="11261" width="10.25" style="1" customWidth="1"/>
    <col min="11262" max="11262" width="29.375" style="1" customWidth="1"/>
    <col min="11263" max="11263" width="11.5" style="1" customWidth="1"/>
    <col min="11264" max="11264" width="9.75" style="1" customWidth="1"/>
    <col min="11265" max="11266" width="11.625" style="1" customWidth="1"/>
    <col min="11267" max="11267" width="12.75" style="1" customWidth="1"/>
    <col min="11268" max="11268" width="8.875" style="1" customWidth="1"/>
    <col min="11269" max="11269" width="33.25" style="1" customWidth="1"/>
    <col min="11270" max="11274" width="12.25" style="1" customWidth="1"/>
    <col min="11275" max="11516" width="9" style="1"/>
    <col min="11517" max="11517" width="10.25" style="1" customWidth="1"/>
    <col min="11518" max="11518" width="29.375" style="1" customWidth="1"/>
    <col min="11519" max="11519" width="11.5" style="1" customWidth="1"/>
    <col min="11520" max="11520" width="9.75" style="1" customWidth="1"/>
    <col min="11521" max="11522" width="11.625" style="1" customWidth="1"/>
    <col min="11523" max="11523" width="12.75" style="1" customWidth="1"/>
    <col min="11524" max="11524" width="8.875" style="1" customWidth="1"/>
    <col min="11525" max="11525" width="33.25" style="1" customWidth="1"/>
    <col min="11526" max="11530" width="12.25" style="1" customWidth="1"/>
    <col min="11531" max="11772" width="9" style="1"/>
    <col min="11773" max="11773" width="10.25" style="1" customWidth="1"/>
    <col min="11774" max="11774" width="29.375" style="1" customWidth="1"/>
    <col min="11775" max="11775" width="11.5" style="1" customWidth="1"/>
    <col min="11776" max="11776" width="9.75" style="1" customWidth="1"/>
    <col min="11777" max="11778" width="11.625" style="1" customWidth="1"/>
    <col min="11779" max="11779" width="12.75" style="1" customWidth="1"/>
    <col min="11780" max="11780" width="8.875" style="1" customWidth="1"/>
    <col min="11781" max="11781" width="33.25" style="1" customWidth="1"/>
    <col min="11782" max="11786" width="12.25" style="1" customWidth="1"/>
    <col min="11787" max="12028" width="9" style="1"/>
    <col min="12029" max="12029" width="10.25" style="1" customWidth="1"/>
    <col min="12030" max="12030" width="29.375" style="1" customWidth="1"/>
    <col min="12031" max="12031" width="11.5" style="1" customWidth="1"/>
    <col min="12032" max="12032" width="9.75" style="1" customWidth="1"/>
    <col min="12033" max="12034" width="11.625" style="1" customWidth="1"/>
    <col min="12035" max="12035" width="12.75" style="1" customWidth="1"/>
    <col min="12036" max="12036" width="8.875" style="1" customWidth="1"/>
    <col min="12037" max="12037" width="33.25" style="1" customWidth="1"/>
    <col min="12038" max="12042" width="12.25" style="1" customWidth="1"/>
    <col min="12043" max="12284" width="9" style="1"/>
    <col min="12285" max="12285" width="10.25" style="1" customWidth="1"/>
    <col min="12286" max="12286" width="29.375" style="1" customWidth="1"/>
    <col min="12287" max="12287" width="11.5" style="1" customWidth="1"/>
    <col min="12288" max="12288" width="9.75" style="1" customWidth="1"/>
    <col min="12289" max="12290" width="11.625" style="1" customWidth="1"/>
    <col min="12291" max="12291" width="12.75" style="1" customWidth="1"/>
    <col min="12292" max="12292" width="8.875" style="1" customWidth="1"/>
    <col min="12293" max="12293" width="33.25" style="1" customWidth="1"/>
    <col min="12294" max="12298" width="12.25" style="1" customWidth="1"/>
    <col min="12299" max="12540" width="9" style="1"/>
    <col min="12541" max="12541" width="10.25" style="1" customWidth="1"/>
    <col min="12542" max="12542" width="29.375" style="1" customWidth="1"/>
    <col min="12543" max="12543" width="11.5" style="1" customWidth="1"/>
    <col min="12544" max="12544" width="9.75" style="1" customWidth="1"/>
    <col min="12545" max="12546" width="11.625" style="1" customWidth="1"/>
    <col min="12547" max="12547" width="12.75" style="1" customWidth="1"/>
    <col min="12548" max="12548" width="8.875" style="1" customWidth="1"/>
    <col min="12549" max="12549" width="33.25" style="1" customWidth="1"/>
    <col min="12550" max="12554" width="12.25" style="1" customWidth="1"/>
    <col min="12555" max="12796" width="9" style="1"/>
    <col min="12797" max="12797" width="10.25" style="1" customWidth="1"/>
    <col min="12798" max="12798" width="29.375" style="1" customWidth="1"/>
    <col min="12799" max="12799" width="11.5" style="1" customWidth="1"/>
    <col min="12800" max="12800" width="9.75" style="1" customWidth="1"/>
    <col min="12801" max="12802" width="11.625" style="1" customWidth="1"/>
    <col min="12803" max="12803" width="12.75" style="1" customWidth="1"/>
    <col min="12804" max="12804" width="8.875" style="1" customWidth="1"/>
    <col min="12805" max="12805" width="33.25" style="1" customWidth="1"/>
    <col min="12806" max="12810" width="12.25" style="1" customWidth="1"/>
    <col min="12811" max="13052" width="9" style="1"/>
    <col min="13053" max="13053" width="10.25" style="1" customWidth="1"/>
    <col min="13054" max="13054" width="29.375" style="1" customWidth="1"/>
    <col min="13055" max="13055" width="11.5" style="1" customWidth="1"/>
    <col min="13056" max="13056" width="9.75" style="1" customWidth="1"/>
    <col min="13057" max="13058" width="11.625" style="1" customWidth="1"/>
    <col min="13059" max="13059" width="12.75" style="1" customWidth="1"/>
    <col min="13060" max="13060" width="8.875" style="1" customWidth="1"/>
    <col min="13061" max="13061" width="33.25" style="1" customWidth="1"/>
    <col min="13062" max="13066" width="12.25" style="1" customWidth="1"/>
    <col min="13067" max="13308" width="9" style="1"/>
    <col min="13309" max="13309" width="10.25" style="1" customWidth="1"/>
    <col min="13310" max="13310" width="29.375" style="1" customWidth="1"/>
    <col min="13311" max="13311" width="11.5" style="1" customWidth="1"/>
    <col min="13312" max="13312" width="9.75" style="1" customWidth="1"/>
    <col min="13313" max="13314" width="11.625" style="1" customWidth="1"/>
    <col min="13315" max="13315" width="12.75" style="1" customWidth="1"/>
    <col min="13316" max="13316" width="8.875" style="1" customWidth="1"/>
    <col min="13317" max="13317" width="33.25" style="1" customWidth="1"/>
    <col min="13318" max="13322" width="12.25" style="1" customWidth="1"/>
    <col min="13323" max="13564" width="9" style="1"/>
    <col min="13565" max="13565" width="10.25" style="1" customWidth="1"/>
    <col min="13566" max="13566" width="29.375" style="1" customWidth="1"/>
    <col min="13567" max="13567" width="11.5" style="1" customWidth="1"/>
    <col min="13568" max="13568" width="9.75" style="1" customWidth="1"/>
    <col min="13569" max="13570" width="11.625" style="1" customWidth="1"/>
    <col min="13571" max="13571" width="12.75" style="1" customWidth="1"/>
    <col min="13572" max="13572" width="8.875" style="1" customWidth="1"/>
    <col min="13573" max="13573" width="33.25" style="1" customWidth="1"/>
    <col min="13574" max="13578" width="12.25" style="1" customWidth="1"/>
    <col min="13579" max="13820" width="9" style="1"/>
    <col min="13821" max="13821" width="10.25" style="1" customWidth="1"/>
    <col min="13822" max="13822" width="29.375" style="1" customWidth="1"/>
    <col min="13823" max="13823" width="11.5" style="1" customWidth="1"/>
    <col min="13824" max="13824" width="9.75" style="1" customWidth="1"/>
    <col min="13825" max="13826" width="11.625" style="1" customWidth="1"/>
    <col min="13827" max="13827" width="12.75" style="1" customWidth="1"/>
    <col min="13828" max="13828" width="8.875" style="1" customWidth="1"/>
    <col min="13829" max="13829" width="33.25" style="1" customWidth="1"/>
    <col min="13830" max="13834" width="12.25" style="1" customWidth="1"/>
    <col min="13835" max="14076" width="9" style="1"/>
    <col min="14077" max="14077" width="10.25" style="1" customWidth="1"/>
    <col min="14078" max="14078" width="29.375" style="1" customWidth="1"/>
    <col min="14079" max="14079" width="11.5" style="1" customWidth="1"/>
    <col min="14080" max="14080" width="9.75" style="1" customWidth="1"/>
    <col min="14081" max="14082" width="11.625" style="1" customWidth="1"/>
    <col min="14083" max="14083" width="12.75" style="1" customWidth="1"/>
    <col min="14084" max="14084" width="8.875" style="1" customWidth="1"/>
    <col min="14085" max="14085" width="33.25" style="1" customWidth="1"/>
    <col min="14086" max="14090" width="12.25" style="1" customWidth="1"/>
    <col min="14091" max="14332" width="9" style="1"/>
    <col min="14333" max="14333" width="10.25" style="1" customWidth="1"/>
    <col min="14334" max="14334" width="29.375" style="1" customWidth="1"/>
    <col min="14335" max="14335" width="11.5" style="1" customWidth="1"/>
    <col min="14336" max="14336" width="9.75" style="1" customWidth="1"/>
    <col min="14337" max="14338" width="11.625" style="1" customWidth="1"/>
    <col min="14339" max="14339" width="12.75" style="1" customWidth="1"/>
    <col min="14340" max="14340" width="8.875" style="1" customWidth="1"/>
    <col min="14341" max="14341" width="33.25" style="1" customWidth="1"/>
    <col min="14342" max="14346" width="12.25" style="1" customWidth="1"/>
    <col min="14347" max="14588" width="9" style="1"/>
    <col min="14589" max="14589" width="10.25" style="1" customWidth="1"/>
    <col min="14590" max="14590" width="29.375" style="1" customWidth="1"/>
    <col min="14591" max="14591" width="11.5" style="1" customWidth="1"/>
    <col min="14592" max="14592" width="9.75" style="1" customWidth="1"/>
    <col min="14593" max="14594" width="11.625" style="1" customWidth="1"/>
    <col min="14595" max="14595" width="12.75" style="1" customWidth="1"/>
    <col min="14596" max="14596" width="8.875" style="1" customWidth="1"/>
    <col min="14597" max="14597" width="33.25" style="1" customWidth="1"/>
    <col min="14598" max="14602" width="12.25" style="1" customWidth="1"/>
    <col min="14603" max="14844" width="9" style="1"/>
    <col min="14845" max="14845" width="10.25" style="1" customWidth="1"/>
    <col min="14846" max="14846" width="29.375" style="1" customWidth="1"/>
    <col min="14847" max="14847" width="11.5" style="1" customWidth="1"/>
    <col min="14848" max="14848" width="9.75" style="1" customWidth="1"/>
    <col min="14849" max="14850" width="11.625" style="1" customWidth="1"/>
    <col min="14851" max="14851" width="12.75" style="1" customWidth="1"/>
    <col min="14852" max="14852" width="8.875" style="1" customWidth="1"/>
    <col min="14853" max="14853" width="33.25" style="1" customWidth="1"/>
    <col min="14854" max="14858" width="12.25" style="1" customWidth="1"/>
    <col min="14859" max="15100" width="9" style="1"/>
    <col min="15101" max="15101" width="10.25" style="1" customWidth="1"/>
    <col min="15102" max="15102" width="29.375" style="1" customWidth="1"/>
    <col min="15103" max="15103" width="11.5" style="1" customWidth="1"/>
    <col min="15104" max="15104" width="9.75" style="1" customWidth="1"/>
    <col min="15105" max="15106" width="11.625" style="1" customWidth="1"/>
    <col min="15107" max="15107" width="12.75" style="1" customWidth="1"/>
    <col min="15108" max="15108" width="8.875" style="1" customWidth="1"/>
    <col min="15109" max="15109" width="33.25" style="1" customWidth="1"/>
    <col min="15110" max="15114" width="12.25" style="1" customWidth="1"/>
    <col min="15115" max="15356" width="9" style="1"/>
    <col min="15357" max="15357" width="10.25" style="1" customWidth="1"/>
    <col min="15358" max="15358" width="29.375" style="1" customWidth="1"/>
    <col min="15359" max="15359" width="11.5" style="1" customWidth="1"/>
    <col min="15360" max="15360" width="9.75" style="1" customWidth="1"/>
    <col min="15361" max="15362" width="11.625" style="1" customWidth="1"/>
    <col min="15363" max="15363" width="12.75" style="1" customWidth="1"/>
    <col min="15364" max="15364" width="8.875" style="1" customWidth="1"/>
    <col min="15365" max="15365" width="33.25" style="1" customWidth="1"/>
    <col min="15366" max="15370" width="12.25" style="1" customWidth="1"/>
    <col min="15371" max="15612" width="9" style="1"/>
    <col min="15613" max="15613" width="10.25" style="1" customWidth="1"/>
    <col min="15614" max="15614" width="29.375" style="1" customWidth="1"/>
    <col min="15615" max="15615" width="11.5" style="1" customWidth="1"/>
    <col min="15616" max="15616" width="9.75" style="1" customWidth="1"/>
    <col min="15617" max="15618" width="11.625" style="1" customWidth="1"/>
    <col min="15619" max="15619" width="12.75" style="1" customWidth="1"/>
    <col min="15620" max="15620" width="8.875" style="1" customWidth="1"/>
    <col min="15621" max="15621" width="33.25" style="1" customWidth="1"/>
    <col min="15622" max="15626" width="12.25" style="1" customWidth="1"/>
    <col min="15627" max="15868" width="9" style="1"/>
    <col min="15869" max="15869" width="10.25" style="1" customWidth="1"/>
    <col min="15870" max="15870" width="29.375" style="1" customWidth="1"/>
    <col min="15871" max="15871" width="11.5" style="1" customWidth="1"/>
    <col min="15872" max="15872" width="9.75" style="1" customWidth="1"/>
    <col min="15873" max="15874" width="11.625" style="1" customWidth="1"/>
    <col min="15875" max="15875" width="12.75" style="1" customWidth="1"/>
    <col min="15876" max="15876" width="8.875" style="1" customWidth="1"/>
    <col min="15877" max="15877" width="33.25" style="1" customWidth="1"/>
    <col min="15878" max="15882" width="12.25" style="1" customWidth="1"/>
    <col min="15883" max="16124" width="9" style="1"/>
    <col min="16125" max="16125" width="10.25" style="1" customWidth="1"/>
    <col min="16126" max="16126" width="29.375" style="1" customWidth="1"/>
    <col min="16127" max="16127" width="11.5" style="1" customWidth="1"/>
    <col min="16128" max="16128" width="9.75" style="1" customWidth="1"/>
    <col min="16129" max="16130" width="11.625" style="1" customWidth="1"/>
    <col min="16131" max="16131" width="12.75" style="1" customWidth="1"/>
    <col min="16132" max="16132" width="8.875" style="1" customWidth="1"/>
    <col min="16133" max="16133" width="33.25" style="1" customWidth="1"/>
    <col min="16134" max="16138" width="12.25" style="1" customWidth="1"/>
    <col min="16139" max="16384" width="9" style="1"/>
  </cols>
  <sheetData>
    <row r="1" spans="1:12">
      <c r="A1" s="10" t="s">
        <v>147</v>
      </c>
    </row>
    <row r="2" spans="1:12" ht="25.5">
      <c r="A2" s="108" t="s">
        <v>108</v>
      </c>
      <c r="B2" s="108"/>
      <c r="C2" s="108"/>
      <c r="D2" s="108"/>
      <c r="E2" s="108"/>
      <c r="F2" s="108"/>
      <c r="G2" s="108"/>
      <c r="H2" s="108"/>
      <c r="I2" s="108"/>
      <c r="J2" s="108"/>
    </row>
    <row r="3" spans="1:12">
      <c r="J3" s="87" t="s">
        <v>109</v>
      </c>
    </row>
    <row r="4" spans="1:12" s="63" customFormat="1" ht="24" customHeight="1">
      <c r="A4" s="109" t="s">
        <v>110</v>
      </c>
      <c r="B4" s="109"/>
      <c r="C4" s="109"/>
      <c r="D4" s="109"/>
      <c r="E4" s="109"/>
      <c r="F4" s="109" t="s">
        <v>111</v>
      </c>
      <c r="G4" s="109"/>
      <c r="H4" s="109"/>
      <c r="I4" s="109"/>
      <c r="J4" s="109"/>
      <c r="L4" s="65"/>
    </row>
    <row r="5" spans="1:12" ht="36" customHeight="1">
      <c r="A5" s="15" t="s">
        <v>112</v>
      </c>
      <c r="B5" s="15" t="s">
        <v>113</v>
      </c>
      <c r="C5" s="86" t="s">
        <v>114</v>
      </c>
      <c r="D5" s="16" t="s">
        <v>115</v>
      </c>
      <c r="E5" s="96" t="s">
        <v>30</v>
      </c>
      <c r="F5" s="85" t="s">
        <v>116</v>
      </c>
      <c r="G5" s="85" t="s">
        <v>113</v>
      </c>
      <c r="H5" s="92" t="s">
        <v>114</v>
      </c>
      <c r="I5" s="16" t="s">
        <v>115</v>
      </c>
      <c r="J5" s="96" t="s">
        <v>145</v>
      </c>
    </row>
    <row r="6" spans="1:12" ht="24" customHeight="1">
      <c r="A6" s="26" t="s">
        <v>117</v>
      </c>
      <c r="B6" s="29"/>
      <c r="C6" s="15">
        <v>3595</v>
      </c>
      <c r="D6" s="66">
        <f>SUM(D7:D12)</f>
        <v>4227</v>
      </c>
      <c r="E6" s="67">
        <f>D6/C6*100-100</f>
        <v>17.57997218358831</v>
      </c>
      <c r="F6" s="68" t="s">
        <v>118</v>
      </c>
      <c r="G6" s="69"/>
      <c r="H6" s="93">
        <v>9521.5</v>
      </c>
      <c r="I6" s="70">
        <f>SUM(I7:I9)+SUM(I14:I18)</f>
        <v>4350</v>
      </c>
      <c r="J6" s="67">
        <f>I6/H6*100-100</f>
        <v>-54.313921125873023</v>
      </c>
    </row>
    <row r="7" spans="1:12" ht="24" customHeight="1">
      <c r="A7" s="28">
        <v>1030147</v>
      </c>
      <c r="B7" s="29" t="s">
        <v>119</v>
      </c>
      <c r="C7" s="88">
        <v>0</v>
      </c>
      <c r="D7" s="71">
        <f>基金收入!C6</f>
        <v>0</v>
      </c>
      <c r="E7" s="67"/>
      <c r="F7" s="72">
        <v>207</v>
      </c>
      <c r="G7" s="73" t="s">
        <v>120</v>
      </c>
      <c r="H7" s="94">
        <v>0</v>
      </c>
      <c r="I7" s="74">
        <f>基金支出!C6</f>
        <v>0</v>
      </c>
      <c r="J7" s="67"/>
    </row>
    <row r="8" spans="1:12" ht="24" customHeight="1">
      <c r="A8" s="28">
        <v>1030148</v>
      </c>
      <c r="B8" s="29" t="s">
        <v>121</v>
      </c>
      <c r="C8" s="88">
        <v>3363</v>
      </c>
      <c r="D8" s="71">
        <v>3627</v>
      </c>
      <c r="E8" s="67">
        <f t="shared" ref="E8:E22" si="0">D8/C8*100-100</f>
        <v>7.8501338090990203</v>
      </c>
      <c r="F8" s="72">
        <v>208</v>
      </c>
      <c r="G8" s="73" t="s">
        <v>122</v>
      </c>
      <c r="H8" s="94">
        <v>4.8</v>
      </c>
      <c r="I8" s="74">
        <v>0</v>
      </c>
      <c r="J8" s="67">
        <f t="shared" ref="J8:J24" si="1">I8/H8*100-100</f>
        <v>-100</v>
      </c>
    </row>
    <row r="9" spans="1:12" ht="24" customHeight="1">
      <c r="A9" s="28">
        <v>1030155</v>
      </c>
      <c r="B9" s="29" t="s">
        <v>123</v>
      </c>
      <c r="C9" s="88">
        <v>0</v>
      </c>
      <c r="D9" s="71">
        <f>基金收入!C13</f>
        <v>0</v>
      </c>
      <c r="E9" s="67"/>
      <c r="F9" s="72">
        <v>212</v>
      </c>
      <c r="G9" s="73" t="s">
        <v>124</v>
      </c>
      <c r="H9" s="94">
        <v>9429.7000000000007</v>
      </c>
      <c r="I9" s="74">
        <f>基金支出!D19</f>
        <v>4350</v>
      </c>
      <c r="J9" s="67">
        <f t="shared" si="1"/>
        <v>-53.869158085623084</v>
      </c>
    </row>
    <row r="10" spans="1:12" ht="24" customHeight="1">
      <c r="A10" s="28">
        <v>1030156</v>
      </c>
      <c r="B10" s="29" t="s">
        <v>125</v>
      </c>
      <c r="C10" s="88">
        <v>0</v>
      </c>
      <c r="D10" s="71">
        <f>基金收入!C16</f>
        <v>0</v>
      </c>
      <c r="E10" s="67"/>
      <c r="F10" s="72">
        <v>21208</v>
      </c>
      <c r="G10" s="73" t="s">
        <v>126</v>
      </c>
      <c r="H10" s="94">
        <v>8849.7000000000007</v>
      </c>
      <c r="I10" s="74">
        <f>基金支出!D20</f>
        <v>3750</v>
      </c>
      <c r="J10" s="67">
        <f t="shared" si="1"/>
        <v>-57.625682226516155</v>
      </c>
    </row>
    <row r="11" spans="1:12" ht="24" customHeight="1">
      <c r="A11" s="28">
        <v>1030178</v>
      </c>
      <c r="B11" s="29" t="s">
        <v>127</v>
      </c>
      <c r="C11" s="88">
        <v>232</v>
      </c>
      <c r="D11" s="71">
        <v>600</v>
      </c>
      <c r="E11" s="67">
        <f t="shared" si="0"/>
        <v>158.62068965517244</v>
      </c>
      <c r="F11" s="72">
        <v>21211</v>
      </c>
      <c r="G11" s="73" t="s">
        <v>128</v>
      </c>
      <c r="H11" s="94">
        <v>24</v>
      </c>
      <c r="I11" s="74">
        <f>基金支出!D28</f>
        <v>0</v>
      </c>
      <c r="J11" s="67">
        <f t="shared" si="1"/>
        <v>-100</v>
      </c>
    </row>
    <row r="12" spans="1:12" ht="35.25" customHeight="1">
      <c r="A12" s="28">
        <v>1030180</v>
      </c>
      <c r="B12" s="75" t="s">
        <v>129</v>
      </c>
      <c r="C12" s="89">
        <v>0</v>
      </c>
      <c r="D12" s="71">
        <f>基金收入!C18</f>
        <v>0</v>
      </c>
      <c r="E12" s="67"/>
      <c r="F12" s="72">
        <v>21213</v>
      </c>
      <c r="G12" s="73" t="s">
        <v>130</v>
      </c>
      <c r="H12" s="94">
        <v>4</v>
      </c>
      <c r="I12" s="74">
        <f>基金支出!D29</f>
        <v>0</v>
      </c>
      <c r="J12" s="67">
        <f t="shared" si="1"/>
        <v>-100</v>
      </c>
    </row>
    <row r="13" spans="1:12" ht="24" customHeight="1">
      <c r="A13" s="76"/>
      <c r="B13" s="76"/>
      <c r="C13" s="90"/>
      <c r="D13" s="76"/>
      <c r="E13" s="67"/>
      <c r="F13" s="72">
        <v>21214</v>
      </c>
      <c r="G13" s="73" t="s">
        <v>131</v>
      </c>
      <c r="H13" s="94">
        <v>552</v>
      </c>
      <c r="I13" s="74">
        <f>基金支出!D33</f>
        <v>600</v>
      </c>
      <c r="J13" s="67">
        <f t="shared" si="1"/>
        <v>8.6956521739130324</v>
      </c>
    </row>
    <row r="14" spans="1:12" ht="24" customHeight="1">
      <c r="A14" s="76"/>
      <c r="B14" s="76"/>
      <c r="C14" s="90"/>
      <c r="D14" s="76"/>
      <c r="E14" s="67"/>
      <c r="F14" s="72">
        <v>213</v>
      </c>
      <c r="G14" s="73" t="s">
        <v>132</v>
      </c>
      <c r="H14" s="94">
        <v>34</v>
      </c>
      <c r="I14" s="74">
        <f>基金支出!D37</f>
        <v>0</v>
      </c>
      <c r="J14" s="67">
        <f t="shared" si="1"/>
        <v>-100</v>
      </c>
    </row>
    <row r="15" spans="1:12" ht="24" customHeight="1">
      <c r="A15" s="76"/>
      <c r="B15" s="76"/>
      <c r="C15" s="90"/>
      <c r="D15" s="71"/>
      <c r="E15" s="67"/>
      <c r="F15" s="72">
        <v>214</v>
      </c>
      <c r="G15" s="73" t="s">
        <v>67</v>
      </c>
      <c r="H15" s="94">
        <v>0</v>
      </c>
      <c r="I15" s="74">
        <f>基金支出!C43</f>
        <v>0</v>
      </c>
      <c r="J15" s="67"/>
    </row>
    <row r="16" spans="1:12" ht="24" customHeight="1">
      <c r="A16" s="26"/>
      <c r="B16" s="29"/>
      <c r="C16" s="88"/>
      <c r="D16" s="71"/>
      <c r="E16" s="67"/>
      <c r="F16" s="72">
        <v>229</v>
      </c>
      <c r="G16" s="73" t="s">
        <v>133</v>
      </c>
      <c r="H16" s="94">
        <v>43</v>
      </c>
      <c r="I16" s="74">
        <f>基金支出!D49</f>
        <v>0</v>
      </c>
      <c r="J16" s="67">
        <f t="shared" si="1"/>
        <v>-100</v>
      </c>
    </row>
    <row r="17" spans="1:12" ht="24" customHeight="1">
      <c r="A17" s="25"/>
      <c r="B17" s="25"/>
      <c r="C17" s="15"/>
      <c r="D17" s="71"/>
      <c r="E17" s="67"/>
      <c r="F17" s="72">
        <v>232</v>
      </c>
      <c r="G17" s="73" t="s">
        <v>134</v>
      </c>
      <c r="H17" s="94">
        <v>0</v>
      </c>
      <c r="I17" s="74">
        <f>基金支出!C61</f>
        <v>0</v>
      </c>
      <c r="J17" s="67"/>
    </row>
    <row r="18" spans="1:12" ht="24" customHeight="1">
      <c r="A18" s="25"/>
      <c r="B18" s="29"/>
      <c r="C18" s="88"/>
      <c r="D18" s="71"/>
      <c r="E18" s="67"/>
      <c r="F18" s="72">
        <v>233</v>
      </c>
      <c r="G18" s="73" t="s">
        <v>135</v>
      </c>
      <c r="H18" s="94">
        <v>0</v>
      </c>
      <c r="I18" s="71">
        <f>基金支出!C66</f>
        <v>0</v>
      </c>
      <c r="J18" s="67"/>
    </row>
    <row r="19" spans="1:12" ht="24" customHeight="1">
      <c r="A19" s="25"/>
      <c r="B19" s="29"/>
      <c r="C19" s="88"/>
      <c r="D19" s="71"/>
      <c r="E19" s="67"/>
      <c r="F19" s="72">
        <v>234</v>
      </c>
      <c r="G19" s="73" t="s">
        <v>106</v>
      </c>
      <c r="H19" s="94">
        <v>10</v>
      </c>
      <c r="I19" s="71">
        <v>0</v>
      </c>
      <c r="J19" s="67">
        <f t="shared" si="1"/>
        <v>-100</v>
      </c>
    </row>
    <row r="20" spans="1:12" s="24" customFormat="1" ht="24" customHeight="1">
      <c r="A20" s="25"/>
      <c r="B20" s="29"/>
      <c r="C20" s="88"/>
      <c r="D20" s="71"/>
      <c r="E20" s="67"/>
      <c r="F20" s="68" t="s">
        <v>136</v>
      </c>
      <c r="G20" s="69"/>
      <c r="H20" s="93">
        <v>0</v>
      </c>
      <c r="I20" s="70">
        <f>基金支出!C74</f>
        <v>0</v>
      </c>
      <c r="J20" s="67"/>
      <c r="L20" s="78"/>
    </row>
    <row r="21" spans="1:12" s="24" customFormat="1" ht="24" customHeight="1">
      <c r="A21" s="26" t="s">
        <v>137</v>
      </c>
      <c r="B21" s="26"/>
      <c r="C21" s="88">
        <v>5537</v>
      </c>
      <c r="D21" s="77">
        <v>123</v>
      </c>
      <c r="E21" s="67">
        <f t="shared" si="0"/>
        <v>-97.778580458732165</v>
      </c>
      <c r="F21" s="68" t="s">
        <v>138</v>
      </c>
      <c r="G21" s="79"/>
      <c r="H21" s="95">
        <v>0</v>
      </c>
      <c r="I21" s="70">
        <f>基金支出!C76</f>
        <v>0</v>
      </c>
      <c r="J21" s="67"/>
      <c r="L21" s="78"/>
    </row>
    <row r="22" spans="1:12" s="24" customFormat="1" ht="24" customHeight="1">
      <c r="A22" s="25" t="s">
        <v>139</v>
      </c>
      <c r="B22" s="25"/>
      <c r="C22" s="88">
        <v>390</v>
      </c>
      <c r="D22" s="77"/>
      <c r="E22" s="67">
        <f t="shared" si="0"/>
        <v>-100</v>
      </c>
      <c r="F22" s="68" t="s">
        <v>140</v>
      </c>
      <c r="G22" s="79"/>
      <c r="H22" s="95">
        <v>0</v>
      </c>
      <c r="I22" s="70">
        <f>基金支出!C78</f>
        <v>0</v>
      </c>
      <c r="J22" s="67"/>
      <c r="L22" s="78"/>
    </row>
    <row r="23" spans="1:12" s="24" customFormat="1" ht="24" customHeight="1">
      <c r="A23" s="25" t="s">
        <v>141</v>
      </c>
      <c r="B23" s="26"/>
      <c r="C23" s="88">
        <v>0</v>
      </c>
      <c r="D23" s="77">
        <f>基金收入!C25</f>
        <v>0</v>
      </c>
      <c r="E23" s="67"/>
      <c r="F23" s="68" t="s">
        <v>142</v>
      </c>
      <c r="G23" s="79"/>
      <c r="H23" s="95">
        <v>0</v>
      </c>
      <c r="I23" s="70">
        <f>基金支出!C80</f>
        <v>0</v>
      </c>
      <c r="J23" s="67"/>
      <c r="L23" s="78"/>
    </row>
    <row r="24" spans="1:12" s="24" customFormat="1" ht="24" customHeight="1">
      <c r="A24" s="107" t="s">
        <v>143</v>
      </c>
      <c r="B24" s="107"/>
      <c r="C24" s="84">
        <v>9522</v>
      </c>
      <c r="D24" s="70">
        <f>D6+D21+D22+D23</f>
        <v>4350</v>
      </c>
      <c r="E24" s="67">
        <v>-54.313921125873023</v>
      </c>
      <c r="F24" s="110" t="s">
        <v>144</v>
      </c>
      <c r="G24" s="110"/>
      <c r="H24" s="95">
        <v>9521.5</v>
      </c>
      <c r="I24" s="70">
        <f>I6+I22+I23+I20+I21</f>
        <v>4350</v>
      </c>
      <c r="J24" s="67">
        <f t="shared" si="1"/>
        <v>-54.313921125873023</v>
      </c>
      <c r="L24" s="78"/>
    </row>
  </sheetData>
  <mergeCells count="5">
    <mergeCell ref="A24:B24"/>
    <mergeCell ref="A2:J2"/>
    <mergeCell ref="A4:E4"/>
    <mergeCell ref="F4:J4"/>
    <mergeCell ref="F24:G24"/>
  </mergeCells>
  <phoneticPr fontId="2" type="noConversion"/>
  <pageMargins left="0.7" right="0.7" top="0.75" bottom="0.75" header="0.3" footer="0.3"/>
  <pageSetup paperSize="9" scale="8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workbookViewId="0">
      <selection activeCell="I13" sqref="I13"/>
    </sheetView>
  </sheetViews>
  <sheetFormatPr defaultColWidth="11.375" defaultRowHeight="13.5"/>
  <cols>
    <col min="1" max="1" width="14" style="1" customWidth="1"/>
    <col min="2" max="2" width="36.375" style="1" customWidth="1"/>
    <col min="3" max="3" width="12.125" style="11" hidden="1" customWidth="1"/>
    <col min="4" max="4" width="19.375" style="11" customWidth="1"/>
    <col min="5" max="5" width="10.75" style="12" hidden="1" customWidth="1"/>
    <col min="6" max="6" width="16.75" style="12" customWidth="1"/>
    <col min="7" max="7" width="14.25" style="12" customWidth="1"/>
    <col min="8" max="8" width="12.125" style="13" hidden="1" customWidth="1"/>
    <col min="9" max="16384" width="11.375" style="1"/>
  </cols>
  <sheetData>
    <row r="1" spans="1:10" ht="14.25">
      <c r="A1" s="10" t="s">
        <v>148</v>
      </c>
    </row>
    <row r="2" spans="1:10" ht="25.5">
      <c r="A2" s="108" t="s">
        <v>151</v>
      </c>
      <c r="B2" s="108"/>
      <c r="C2" s="108"/>
      <c r="D2" s="108"/>
      <c r="E2" s="108"/>
      <c r="F2" s="108"/>
      <c r="G2" s="108"/>
      <c r="H2" s="108"/>
    </row>
    <row r="3" spans="1:10">
      <c r="G3" s="12" t="s">
        <v>155</v>
      </c>
      <c r="H3" s="14" t="s">
        <v>0</v>
      </c>
    </row>
    <row r="4" spans="1:10" s="9" customFormat="1" ht="27.75">
      <c r="A4" s="15" t="s">
        <v>1</v>
      </c>
      <c r="B4" s="15" t="s">
        <v>2</v>
      </c>
      <c r="C4" s="16" t="s">
        <v>27</v>
      </c>
      <c r="D4" s="16" t="s">
        <v>28</v>
      </c>
      <c r="E4" s="17" t="s">
        <v>3</v>
      </c>
      <c r="F4" s="43" t="s">
        <v>154</v>
      </c>
      <c r="G4" s="43" t="s">
        <v>150</v>
      </c>
      <c r="H4" s="18" t="s">
        <v>4</v>
      </c>
    </row>
    <row r="5" spans="1:10" s="24" customFormat="1" ht="26.1" customHeight="1">
      <c r="A5" s="19" t="s">
        <v>5</v>
      </c>
      <c r="B5" s="20"/>
      <c r="C5" s="21">
        <f>C6+C7+C13+C16+C17+C18</f>
        <v>3595</v>
      </c>
      <c r="D5" s="21">
        <f>D6+D7+D13+D16+D17+D18</f>
        <v>4227</v>
      </c>
      <c r="E5" s="21">
        <f t="shared" ref="E5:F5" si="0">E6+E7+E13+E16+E17+E18</f>
        <v>632</v>
      </c>
      <c r="F5" s="21">
        <f t="shared" si="0"/>
        <v>699</v>
      </c>
      <c r="G5" s="102">
        <f>F5/D5</f>
        <v>0.16536550745209369</v>
      </c>
      <c r="H5" s="23">
        <f>E5/C5*100</f>
        <v>17.579972183588318</v>
      </c>
      <c r="J5" s="80"/>
    </row>
    <row r="6" spans="1:10" s="24" customFormat="1" ht="26.1" customHeight="1">
      <c r="A6" s="25">
        <v>1030147</v>
      </c>
      <c r="B6" s="26" t="s">
        <v>6</v>
      </c>
      <c r="C6" s="27"/>
      <c r="D6" s="27"/>
      <c r="E6" s="22">
        <f t="shared" ref="E6:E27" si="1">D6-C6</f>
        <v>0</v>
      </c>
      <c r="F6" s="22"/>
      <c r="G6" s="102"/>
      <c r="H6" s="23"/>
      <c r="J6" s="81"/>
    </row>
    <row r="7" spans="1:10" s="24" customFormat="1" ht="26.1" customHeight="1">
      <c r="A7" s="25">
        <v>1030148</v>
      </c>
      <c r="B7" s="26" t="s">
        <v>7</v>
      </c>
      <c r="C7" s="27">
        <f>SUM(C8:C12)</f>
        <v>3363</v>
      </c>
      <c r="D7" s="27">
        <f>SUM(D8:D12)</f>
        <v>3627</v>
      </c>
      <c r="E7" s="27">
        <f t="shared" ref="E7:F7" si="2">SUM(E8:E12)</f>
        <v>264</v>
      </c>
      <c r="F7" s="27">
        <f t="shared" si="2"/>
        <v>464</v>
      </c>
      <c r="G7" s="102">
        <f t="shared" ref="G7:G27" si="3">F7/D7</f>
        <v>0.12792941825199891</v>
      </c>
      <c r="H7" s="23">
        <f t="shared" ref="H7:H22" si="4">E7/C7*100</f>
        <v>7.8501338090990194</v>
      </c>
      <c r="J7" s="81"/>
    </row>
    <row r="8" spans="1:10" ht="26.1" customHeight="1">
      <c r="A8" s="28">
        <v>103014801</v>
      </c>
      <c r="B8" s="29" t="s">
        <v>8</v>
      </c>
      <c r="C8" s="30">
        <v>3363</v>
      </c>
      <c r="D8" s="30">
        <v>3627</v>
      </c>
      <c r="E8" s="31">
        <f t="shared" si="1"/>
        <v>264</v>
      </c>
      <c r="F8" s="31">
        <v>464</v>
      </c>
      <c r="G8" s="102">
        <f t="shared" si="3"/>
        <v>0.12792941825199891</v>
      </c>
      <c r="H8" s="32">
        <f t="shared" si="4"/>
        <v>7.8501338090990194</v>
      </c>
      <c r="J8" s="82"/>
    </row>
    <row r="9" spans="1:10" ht="26.1" customHeight="1">
      <c r="A9" s="28">
        <v>103014802</v>
      </c>
      <c r="B9" s="29" t="s">
        <v>9</v>
      </c>
      <c r="C9" s="30"/>
      <c r="D9" s="30"/>
      <c r="E9" s="31">
        <f t="shared" si="1"/>
        <v>0</v>
      </c>
      <c r="F9" s="31"/>
      <c r="G9" s="102"/>
      <c r="H9" s="32"/>
      <c r="J9" s="82"/>
    </row>
    <row r="10" spans="1:10" s="10" customFormat="1" ht="26.1" customHeight="1">
      <c r="A10" s="28">
        <v>103014803</v>
      </c>
      <c r="B10" s="29" t="s">
        <v>10</v>
      </c>
      <c r="C10" s="30"/>
      <c r="D10" s="30"/>
      <c r="E10" s="31">
        <f t="shared" si="1"/>
        <v>0</v>
      </c>
      <c r="F10" s="31"/>
      <c r="G10" s="102"/>
      <c r="H10" s="32"/>
      <c r="J10" s="81"/>
    </row>
    <row r="11" spans="1:10" s="10" customFormat="1" ht="26.1" customHeight="1">
      <c r="A11" s="28">
        <v>103014898</v>
      </c>
      <c r="B11" s="29" t="s">
        <v>11</v>
      </c>
      <c r="C11" s="30"/>
      <c r="D11" s="30"/>
      <c r="E11" s="31">
        <f t="shared" si="1"/>
        <v>0</v>
      </c>
      <c r="F11" s="31"/>
      <c r="G11" s="102"/>
      <c r="H11" s="32"/>
      <c r="J11" s="81"/>
    </row>
    <row r="12" spans="1:10" s="10" customFormat="1" ht="26.1" customHeight="1">
      <c r="A12" s="28">
        <v>103014899</v>
      </c>
      <c r="B12" s="29" t="s">
        <v>12</v>
      </c>
      <c r="C12" s="30"/>
      <c r="D12" s="30"/>
      <c r="E12" s="31">
        <f t="shared" si="1"/>
        <v>0</v>
      </c>
      <c r="F12" s="31"/>
      <c r="G12" s="102"/>
      <c r="H12" s="32"/>
      <c r="J12" s="81"/>
    </row>
    <row r="13" spans="1:10" s="24" customFormat="1" ht="26.1" customHeight="1">
      <c r="A13" s="25">
        <v>1030155</v>
      </c>
      <c r="B13" s="26" t="s">
        <v>13</v>
      </c>
      <c r="C13" s="27">
        <f>C14+C15</f>
        <v>0</v>
      </c>
      <c r="D13" s="27">
        <f>D14+D15</f>
        <v>0</v>
      </c>
      <c r="E13" s="22">
        <f t="shared" si="1"/>
        <v>0</v>
      </c>
      <c r="F13" s="22"/>
      <c r="G13" s="102"/>
      <c r="H13" s="23"/>
      <c r="J13" s="81"/>
    </row>
    <row r="14" spans="1:10" ht="26.1" customHeight="1">
      <c r="A14" s="28">
        <v>103015501</v>
      </c>
      <c r="B14" s="29" t="s">
        <v>14</v>
      </c>
      <c r="C14" s="30"/>
      <c r="D14" s="30"/>
      <c r="E14" s="31">
        <f t="shared" si="1"/>
        <v>0</v>
      </c>
      <c r="F14" s="31"/>
      <c r="G14" s="102"/>
      <c r="H14" s="32"/>
      <c r="J14" s="82"/>
    </row>
    <row r="15" spans="1:10" ht="26.1" customHeight="1">
      <c r="A15" s="28">
        <v>103015502</v>
      </c>
      <c r="B15" s="29" t="s">
        <v>15</v>
      </c>
      <c r="C15" s="30"/>
      <c r="D15" s="30"/>
      <c r="E15" s="31">
        <f t="shared" si="1"/>
        <v>0</v>
      </c>
      <c r="F15" s="31"/>
      <c r="G15" s="102"/>
      <c r="H15" s="32"/>
      <c r="J15" s="82"/>
    </row>
    <row r="16" spans="1:10" s="24" customFormat="1" ht="26.1" customHeight="1">
      <c r="A16" s="25">
        <v>1030156</v>
      </c>
      <c r="B16" s="26" t="s">
        <v>16</v>
      </c>
      <c r="C16" s="27"/>
      <c r="D16" s="27"/>
      <c r="E16" s="22">
        <f t="shared" si="1"/>
        <v>0</v>
      </c>
      <c r="F16" s="22"/>
      <c r="G16" s="102"/>
      <c r="H16" s="23"/>
      <c r="J16" s="81"/>
    </row>
    <row r="17" spans="1:10" s="24" customFormat="1" ht="26.1" customHeight="1">
      <c r="A17" s="25">
        <v>1030178</v>
      </c>
      <c r="B17" s="26" t="s">
        <v>17</v>
      </c>
      <c r="C17" s="27">
        <v>232</v>
      </c>
      <c r="D17" s="27">
        <v>600</v>
      </c>
      <c r="E17" s="22">
        <f t="shared" si="1"/>
        <v>368</v>
      </c>
      <c r="F17" s="22">
        <v>223</v>
      </c>
      <c r="G17" s="102">
        <f t="shared" si="3"/>
        <v>0.37166666666666665</v>
      </c>
      <c r="H17" s="23">
        <f t="shared" si="4"/>
        <v>158.62068965517241</v>
      </c>
      <c r="J17" s="81"/>
    </row>
    <row r="18" spans="1:10" s="24" customFormat="1" ht="26.1" customHeight="1">
      <c r="A18" s="25">
        <v>1030180</v>
      </c>
      <c r="B18" s="33" t="s">
        <v>18</v>
      </c>
      <c r="C18" s="27"/>
      <c r="D18" s="22">
        <v>0</v>
      </c>
      <c r="E18" s="22">
        <f t="shared" si="1"/>
        <v>0</v>
      </c>
      <c r="F18" s="22">
        <v>12</v>
      </c>
      <c r="G18" s="102"/>
      <c r="H18" s="23"/>
      <c r="J18" s="81"/>
    </row>
    <row r="19" spans="1:10" s="24" customFormat="1" ht="26.1" customHeight="1">
      <c r="A19" s="26" t="s">
        <v>19</v>
      </c>
      <c r="B19" s="26"/>
      <c r="C19" s="27">
        <f>C20</f>
        <v>5537</v>
      </c>
      <c r="D19" s="27">
        <f>D20</f>
        <v>123</v>
      </c>
      <c r="E19" s="22">
        <f t="shared" si="1"/>
        <v>-5414</v>
      </c>
      <c r="F19" s="22">
        <v>6272</v>
      </c>
      <c r="G19" s="102">
        <f t="shared" si="3"/>
        <v>50.991869918699187</v>
      </c>
      <c r="H19" s="23">
        <f t="shared" si="4"/>
        <v>-97.778580458732165</v>
      </c>
      <c r="J19" s="81"/>
    </row>
    <row r="20" spans="1:10" ht="26.1" customHeight="1">
      <c r="A20" s="28">
        <v>11004</v>
      </c>
      <c r="B20" s="29" t="s">
        <v>20</v>
      </c>
      <c r="C20" s="34">
        <f>C21+C22</f>
        <v>5537</v>
      </c>
      <c r="D20" s="34">
        <f>D21+D22</f>
        <v>123</v>
      </c>
      <c r="E20" s="31">
        <f t="shared" si="1"/>
        <v>-5414</v>
      </c>
      <c r="F20" s="31">
        <v>6272</v>
      </c>
      <c r="G20" s="103">
        <f t="shared" si="3"/>
        <v>50.991869918699187</v>
      </c>
      <c r="H20" s="32">
        <f t="shared" si="4"/>
        <v>-97.778580458732165</v>
      </c>
      <c r="J20" s="82"/>
    </row>
    <row r="21" spans="1:10" ht="26.1" customHeight="1">
      <c r="A21" s="28">
        <v>1100401</v>
      </c>
      <c r="B21" s="29" t="s">
        <v>21</v>
      </c>
      <c r="C21" s="34">
        <v>5527</v>
      </c>
      <c r="D21" s="34">
        <v>123</v>
      </c>
      <c r="E21" s="31">
        <f t="shared" si="1"/>
        <v>-5404</v>
      </c>
      <c r="F21" s="31">
        <v>6272</v>
      </c>
      <c r="G21" s="103">
        <f t="shared" si="3"/>
        <v>50.991869918699187</v>
      </c>
      <c r="H21" s="32">
        <f t="shared" si="4"/>
        <v>-97.774561244798264</v>
      </c>
      <c r="J21" s="82"/>
    </row>
    <row r="22" spans="1:10" ht="26.1" customHeight="1">
      <c r="A22" s="28">
        <v>1100403</v>
      </c>
      <c r="B22" s="29" t="s">
        <v>29</v>
      </c>
      <c r="C22" s="34">
        <v>10</v>
      </c>
      <c r="D22" s="34"/>
      <c r="E22" s="31">
        <f t="shared" si="1"/>
        <v>-10</v>
      </c>
      <c r="F22" s="31"/>
      <c r="G22" s="102"/>
      <c r="H22" s="32">
        <f t="shared" si="4"/>
        <v>-100</v>
      </c>
      <c r="J22" s="82"/>
    </row>
    <row r="23" spans="1:10" s="24" customFormat="1" ht="26.1" customHeight="1">
      <c r="A23" s="25" t="s">
        <v>22</v>
      </c>
      <c r="B23" s="25"/>
      <c r="C23" s="35">
        <f>C24</f>
        <v>390</v>
      </c>
      <c r="D23" s="35">
        <f>D24</f>
        <v>0</v>
      </c>
      <c r="E23" s="22">
        <f t="shared" si="1"/>
        <v>-390</v>
      </c>
      <c r="F23" s="22"/>
      <c r="G23" s="102"/>
      <c r="H23" s="23"/>
      <c r="J23" s="81"/>
    </row>
    <row r="24" spans="1:10" ht="26.1" customHeight="1">
      <c r="A24" s="28">
        <v>1100802</v>
      </c>
      <c r="B24" s="29" t="s">
        <v>23</v>
      </c>
      <c r="C24" s="34">
        <v>390</v>
      </c>
      <c r="D24" s="34"/>
      <c r="E24" s="31">
        <f t="shared" si="1"/>
        <v>-390</v>
      </c>
      <c r="F24" s="31"/>
      <c r="G24" s="102"/>
      <c r="H24" s="32"/>
      <c r="J24" s="82"/>
    </row>
    <row r="25" spans="1:10" s="24" customFormat="1" ht="26.1" customHeight="1">
      <c r="A25" s="25" t="s">
        <v>24</v>
      </c>
      <c r="B25" s="26"/>
      <c r="C25" s="35">
        <f>C26</f>
        <v>0</v>
      </c>
      <c r="D25" s="35">
        <f>D26</f>
        <v>0</v>
      </c>
      <c r="E25" s="22">
        <f t="shared" si="1"/>
        <v>0</v>
      </c>
      <c r="F25" s="22"/>
      <c r="G25" s="102"/>
      <c r="H25" s="23"/>
      <c r="J25" s="81"/>
    </row>
    <row r="26" spans="1:10" s="10" customFormat="1" ht="26.1" customHeight="1">
      <c r="A26" s="28">
        <v>1101102</v>
      </c>
      <c r="B26" s="29" t="s">
        <v>25</v>
      </c>
      <c r="C26" s="34"/>
      <c r="D26" s="34"/>
      <c r="E26" s="31">
        <f t="shared" si="1"/>
        <v>0</v>
      </c>
      <c r="F26" s="31"/>
      <c r="G26" s="102"/>
      <c r="H26" s="32"/>
      <c r="J26" s="81"/>
    </row>
    <row r="27" spans="1:10" s="24" customFormat="1" ht="26.1" customHeight="1">
      <c r="A27" s="111" t="s">
        <v>26</v>
      </c>
      <c r="B27" s="112"/>
      <c r="C27" s="35">
        <f>C5+C19+C23+C25</f>
        <v>9522</v>
      </c>
      <c r="D27" s="35">
        <f>D5+D19+D23+D25</f>
        <v>4350</v>
      </c>
      <c r="E27" s="22">
        <f t="shared" si="1"/>
        <v>-5172</v>
      </c>
      <c r="F27" s="22">
        <f>F5+F19</f>
        <v>6971</v>
      </c>
      <c r="G27" s="102">
        <f t="shared" si="3"/>
        <v>1.602528735632184</v>
      </c>
      <c r="H27" s="23">
        <v>-54.313921125873023</v>
      </c>
      <c r="J27" s="81"/>
    </row>
    <row r="28" spans="1:10" s="24" customFormat="1" ht="26.1" customHeight="1">
      <c r="A28" s="36"/>
      <c r="B28" s="36"/>
      <c r="C28" s="36"/>
      <c r="D28" s="36"/>
      <c r="E28" s="36"/>
      <c r="F28" s="36"/>
      <c r="G28" s="36"/>
      <c r="H28" s="36"/>
    </row>
    <row r="29" spans="1:10" ht="14.25">
      <c r="A29" s="37"/>
      <c r="B29" s="37"/>
      <c r="C29" s="37"/>
      <c r="D29" s="37"/>
      <c r="E29" s="37"/>
      <c r="F29" s="37"/>
      <c r="G29" s="37"/>
      <c r="H29" s="37"/>
    </row>
    <row r="30" spans="1:10">
      <c r="B30" s="38"/>
      <c r="C30" s="39"/>
      <c r="D30" s="39"/>
      <c r="E30" s="40"/>
      <c r="F30" s="40"/>
      <c r="G30" s="40"/>
      <c r="H30" s="41"/>
    </row>
  </sheetData>
  <mergeCells count="2">
    <mergeCell ref="A2:H2"/>
    <mergeCell ref="A27:B27"/>
  </mergeCells>
  <phoneticPr fontId="2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4"/>
  <sheetViews>
    <sheetView tabSelected="1" workbookViewId="0">
      <selection activeCell="J4" sqref="A4:J4"/>
    </sheetView>
  </sheetViews>
  <sheetFormatPr defaultRowHeight="13.5"/>
  <cols>
    <col min="1" max="1" width="10.25" style="1" customWidth="1"/>
    <col min="2" max="2" width="36.875" style="1" customWidth="1"/>
    <col min="3" max="3" width="12.375" style="11" hidden="1" customWidth="1"/>
    <col min="4" max="4" width="20.25" style="11" customWidth="1"/>
    <col min="5" max="5" width="10.75" style="11" hidden="1" customWidth="1"/>
    <col min="6" max="6" width="14.625" style="11" customWidth="1"/>
    <col min="7" max="7" width="20.25" style="42" customWidth="1"/>
    <col min="8" max="8" width="10.75" style="42" hidden="1" customWidth="1"/>
    <col min="9" max="16384" width="9" style="1"/>
  </cols>
  <sheetData>
    <row r="1" spans="1:10" ht="14.25">
      <c r="A1" s="10" t="s">
        <v>149</v>
      </c>
    </row>
    <row r="2" spans="1:10" ht="25.5">
      <c r="A2" s="108" t="s">
        <v>152</v>
      </c>
      <c r="B2" s="108"/>
      <c r="C2" s="108"/>
      <c r="D2" s="108"/>
      <c r="E2" s="108"/>
      <c r="F2" s="108"/>
      <c r="G2" s="108"/>
      <c r="H2" s="108"/>
    </row>
    <row r="3" spans="1:10">
      <c r="G3" s="12" t="s">
        <v>155</v>
      </c>
      <c r="H3" s="42" t="s">
        <v>0</v>
      </c>
    </row>
    <row r="4" spans="1:10" s="45" customFormat="1" ht="27">
      <c r="A4" s="15" t="s">
        <v>1</v>
      </c>
      <c r="B4" s="15" t="s">
        <v>2</v>
      </c>
      <c r="C4" s="16" t="s">
        <v>27</v>
      </c>
      <c r="D4" s="16" t="s">
        <v>28</v>
      </c>
      <c r="E4" s="43" t="s">
        <v>3</v>
      </c>
      <c r="F4" s="43" t="s">
        <v>154</v>
      </c>
      <c r="G4" s="44" t="s">
        <v>150</v>
      </c>
      <c r="H4" s="44" t="s">
        <v>30</v>
      </c>
      <c r="J4" s="83"/>
    </row>
    <row r="5" spans="1:10" s="50" customFormat="1" ht="26.1" customHeight="1">
      <c r="A5" s="46" t="s">
        <v>31</v>
      </c>
      <c r="B5" s="47"/>
      <c r="C5" s="48">
        <f>C6+C10+C19+C37+C43+C61+C66+C49+C71</f>
        <v>9521.5</v>
      </c>
      <c r="D5" s="48">
        <f>D6+D10+D19+D37+D43+D61+D66+D49</f>
        <v>4350</v>
      </c>
      <c r="E5" s="48">
        <f t="shared" ref="E5:F5" si="0">E6+E10+E19+E37+E43+E61+E66+E49</f>
        <v>-5161.5</v>
      </c>
      <c r="F5" s="48">
        <f t="shared" si="0"/>
        <v>6971</v>
      </c>
      <c r="G5" s="98">
        <f>F5/D5</f>
        <v>1.602528735632184</v>
      </c>
      <c r="H5" s="49">
        <f>E5/C5*100</f>
        <v>-54.208895657196862</v>
      </c>
    </row>
    <row r="6" spans="1:10" s="50" customFormat="1" ht="26.1" customHeight="1">
      <c r="A6" s="46">
        <v>207</v>
      </c>
      <c r="B6" s="47" t="s">
        <v>32</v>
      </c>
      <c r="C6" s="48">
        <f>C7</f>
        <v>0</v>
      </c>
      <c r="D6" s="48">
        <f>D7</f>
        <v>0</v>
      </c>
      <c r="E6" s="48">
        <f t="shared" ref="E6:E77" si="1">D6-C6</f>
        <v>0</v>
      </c>
      <c r="F6" s="48"/>
      <c r="G6" s="101"/>
      <c r="H6" s="49"/>
    </row>
    <row r="7" spans="1:10" s="50" customFormat="1" ht="26.1" customHeight="1">
      <c r="A7" s="46">
        <v>20707</v>
      </c>
      <c r="B7" s="47" t="s">
        <v>33</v>
      </c>
      <c r="C7" s="48">
        <f>C8+C9</f>
        <v>0</v>
      </c>
      <c r="D7" s="48">
        <f>D8+D9</f>
        <v>0</v>
      </c>
      <c r="E7" s="48">
        <f t="shared" si="1"/>
        <v>0</v>
      </c>
      <c r="F7" s="48"/>
      <c r="G7" s="101"/>
      <c r="H7" s="49"/>
    </row>
    <row r="8" spans="1:10" s="55" customFormat="1" ht="26.1" customHeight="1">
      <c r="A8" s="51">
        <v>2070702</v>
      </c>
      <c r="B8" s="52" t="s">
        <v>34</v>
      </c>
      <c r="C8" s="53"/>
      <c r="D8" s="53"/>
      <c r="E8" s="53">
        <f t="shared" si="1"/>
        <v>0</v>
      </c>
      <c r="F8" s="53"/>
      <c r="G8" s="101"/>
      <c r="H8" s="54"/>
    </row>
    <row r="9" spans="1:10" s="55" customFormat="1" ht="26.1" customHeight="1">
      <c r="A9" s="51">
        <v>2070799</v>
      </c>
      <c r="B9" s="52" t="s">
        <v>35</v>
      </c>
      <c r="C9" s="53"/>
      <c r="D9" s="53"/>
      <c r="E9" s="53">
        <f t="shared" si="1"/>
        <v>0</v>
      </c>
      <c r="F9" s="53"/>
      <c r="G9" s="101"/>
      <c r="H9" s="54"/>
    </row>
    <row r="10" spans="1:10" s="50" customFormat="1" ht="26.1" customHeight="1">
      <c r="A10" s="46">
        <v>208</v>
      </c>
      <c r="B10" s="47" t="s">
        <v>36</v>
      </c>
      <c r="C10" s="48">
        <f>C11+C15</f>
        <v>4.8</v>
      </c>
      <c r="D10" s="48">
        <f>D11+D15</f>
        <v>0</v>
      </c>
      <c r="E10" s="48">
        <f t="shared" si="1"/>
        <v>-4.8</v>
      </c>
      <c r="F10" s="48"/>
      <c r="G10" s="101"/>
      <c r="H10" s="49">
        <f t="shared" ref="H10:H58" si="2">E10/C10*100</f>
        <v>-100</v>
      </c>
    </row>
    <row r="11" spans="1:10" s="50" customFormat="1" ht="26.1" customHeight="1">
      <c r="A11" s="46">
        <v>20822</v>
      </c>
      <c r="B11" s="47" t="s">
        <v>37</v>
      </c>
      <c r="C11" s="48">
        <v>4.8</v>
      </c>
      <c r="D11" s="48">
        <f>D12+D13+D14</f>
        <v>0</v>
      </c>
      <c r="E11" s="48">
        <f t="shared" si="1"/>
        <v>-4.8</v>
      </c>
      <c r="F11" s="48"/>
      <c r="G11" s="101"/>
      <c r="H11" s="49">
        <f t="shared" si="2"/>
        <v>-100</v>
      </c>
    </row>
    <row r="12" spans="1:10" s="55" customFormat="1" ht="26.1" customHeight="1">
      <c r="A12" s="51">
        <v>2082201</v>
      </c>
      <c r="B12" s="52" t="s">
        <v>38</v>
      </c>
      <c r="C12" s="53">
        <v>5</v>
      </c>
      <c r="D12" s="53"/>
      <c r="E12" s="53">
        <f t="shared" si="1"/>
        <v>-5</v>
      </c>
      <c r="F12" s="53"/>
      <c r="G12" s="101"/>
      <c r="H12" s="54">
        <f t="shared" si="2"/>
        <v>-100</v>
      </c>
    </row>
    <row r="13" spans="1:10" s="55" customFormat="1" ht="26.1" customHeight="1">
      <c r="A13" s="51">
        <v>2082202</v>
      </c>
      <c r="B13" s="52" t="s">
        <v>39</v>
      </c>
      <c r="C13" s="53"/>
      <c r="D13" s="53"/>
      <c r="E13" s="53">
        <f t="shared" si="1"/>
        <v>0</v>
      </c>
      <c r="F13" s="53"/>
      <c r="G13" s="101"/>
      <c r="H13" s="54"/>
    </row>
    <row r="14" spans="1:10" s="55" customFormat="1" ht="26.1" customHeight="1">
      <c r="A14" s="51">
        <v>2082299</v>
      </c>
      <c r="B14" s="52" t="s">
        <v>40</v>
      </c>
      <c r="C14" s="53"/>
      <c r="D14" s="53"/>
      <c r="E14" s="53">
        <f t="shared" si="1"/>
        <v>0</v>
      </c>
      <c r="F14" s="53"/>
      <c r="G14" s="101"/>
      <c r="H14" s="56"/>
    </row>
    <row r="15" spans="1:10" s="50" customFormat="1" ht="26.1" customHeight="1">
      <c r="A15" s="46">
        <v>20823</v>
      </c>
      <c r="B15" s="47" t="s">
        <v>41</v>
      </c>
      <c r="C15" s="48">
        <f>C16+C17+C18</f>
        <v>0</v>
      </c>
      <c r="D15" s="48">
        <f>D16+D17+D18</f>
        <v>0</v>
      </c>
      <c r="E15" s="48">
        <f t="shared" si="1"/>
        <v>0</v>
      </c>
      <c r="F15" s="48"/>
      <c r="G15" s="101"/>
      <c r="H15" s="56"/>
    </row>
    <row r="16" spans="1:10" s="55" customFormat="1" ht="26.1" customHeight="1">
      <c r="A16" s="51">
        <v>2082301</v>
      </c>
      <c r="B16" s="52" t="s">
        <v>38</v>
      </c>
      <c r="C16" s="53"/>
      <c r="D16" s="53"/>
      <c r="E16" s="53">
        <f t="shared" si="1"/>
        <v>0</v>
      </c>
      <c r="F16" s="53"/>
      <c r="G16" s="101"/>
      <c r="H16" s="56"/>
    </row>
    <row r="17" spans="1:8" s="55" customFormat="1" ht="26.1" customHeight="1">
      <c r="A17" s="51">
        <v>2082302</v>
      </c>
      <c r="B17" s="52" t="s">
        <v>42</v>
      </c>
      <c r="C17" s="53"/>
      <c r="D17" s="53"/>
      <c r="E17" s="53">
        <f t="shared" si="1"/>
        <v>0</v>
      </c>
      <c r="F17" s="53"/>
      <c r="G17" s="101"/>
      <c r="H17" s="56"/>
    </row>
    <row r="18" spans="1:8" s="55" customFormat="1" ht="26.1" customHeight="1">
      <c r="A18" s="51">
        <v>2082399</v>
      </c>
      <c r="B18" s="52" t="s">
        <v>43</v>
      </c>
      <c r="C18" s="53"/>
      <c r="D18" s="53"/>
      <c r="E18" s="53">
        <f t="shared" si="1"/>
        <v>0</v>
      </c>
      <c r="F18" s="53"/>
      <c r="G18" s="101"/>
      <c r="H18" s="56"/>
    </row>
    <row r="19" spans="1:8" s="50" customFormat="1" ht="26.1" customHeight="1">
      <c r="A19" s="46">
        <v>212</v>
      </c>
      <c r="B19" s="47" t="s">
        <v>44</v>
      </c>
      <c r="C19" s="48">
        <f>C20+C28+C29+C33</f>
        <v>9429.7000000000007</v>
      </c>
      <c r="D19" s="48">
        <f>D20+D28+D29+D33</f>
        <v>4350</v>
      </c>
      <c r="E19" s="48">
        <f t="shared" ref="E19:F19" si="3">E20+E28+E29+E33</f>
        <v>-5079.7</v>
      </c>
      <c r="F19" s="48">
        <f t="shared" si="3"/>
        <v>6959</v>
      </c>
      <c r="G19" s="98">
        <f t="shared" ref="G19:G36" si="4">F19/D19</f>
        <v>1.5997701149425287</v>
      </c>
      <c r="H19" s="49">
        <f t="shared" si="2"/>
        <v>-53.869158085623084</v>
      </c>
    </row>
    <row r="20" spans="1:8" s="50" customFormat="1" ht="26.1" customHeight="1">
      <c r="A20" s="46">
        <v>21208</v>
      </c>
      <c r="B20" s="47" t="s">
        <v>45</v>
      </c>
      <c r="C20" s="48">
        <f>SUM(C21:C27)</f>
        <v>8849.7000000000007</v>
      </c>
      <c r="D20" s="48">
        <f>SUM(D21:D27)</f>
        <v>3750</v>
      </c>
      <c r="E20" s="48">
        <f t="shared" ref="E20:F20" si="5">SUM(E21:E27)</f>
        <v>-5099.7</v>
      </c>
      <c r="F20" s="48">
        <f t="shared" si="5"/>
        <v>6736</v>
      </c>
      <c r="G20" s="98">
        <f t="shared" si="4"/>
        <v>1.7962666666666667</v>
      </c>
      <c r="H20" s="49">
        <f t="shared" si="2"/>
        <v>-57.625682226516147</v>
      </c>
    </row>
    <row r="21" spans="1:8" s="55" customFormat="1" ht="26.1" customHeight="1">
      <c r="A21" s="51">
        <v>2120801</v>
      </c>
      <c r="B21" s="52" t="s">
        <v>46</v>
      </c>
      <c r="C21" s="53">
        <v>617</v>
      </c>
      <c r="D21" s="53"/>
      <c r="E21" s="53">
        <f t="shared" si="1"/>
        <v>-617</v>
      </c>
      <c r="F21" s="53">
        <v>50</v>
      </c>
      <c r="G21" s="101"/>
      <c r="H21" s="54">
        <f t="shared" si="2"/>
        <v>-100</v>
      </c>
    </row>
    <row r="22" spans="1:8" s="55" customFormat="1" ht="26.1" customHeight="1">
      <c r="A22" s="51">
        <v>2120802</v>
      </c>
      <c r="B22" s="52" t="s">
        <v>47</v>
      </c>
      <c r="C22" s="53"/>
      <c r="D22" s="53"/>
      <c r="E22" s="53">
        <f t="shared" si="1"/>
        <v>0</v>
      </c>
      <c r="F22" s="53"/>
      <c r="G22" s="101"/>
      <c r="H22" s="54"/>
    </row>
    <row r="23" spans="1:8" s="55" customFormat="1" ht="26.1" customHeight="1">
      <c r="A23" s="51">
        <v>2120803</v>
      </c>
      <c r="B23" s="52" t="s">
        <v>48</v>
      </c>
      <c r="C23" s="53">
        <v>9.6999999999999993</v>
      </c>
      <c r="D23" s="53"/>
      <c r="E23" s="53">
        <f t="shared" si="1"/>
        <v>-9.6999999999999993</v>
      </c>
      <c r="F23" s="53"/>
      <c r="G23" s="101"/>
      <c r="H23" s="54">
        <f t="shared" si="2"/>
        <v>-100</v>
      </c>
    </row>
    <row r="24" spans="1:8" s="55" customFormat="1" ht="26.1" customHeight="1">
      <c r="A24" s="51">
        <v>2120804</v>
      </c>
      <c r="B24" s="52" t="s">
        <v>49</v>
      </c>
      <c r="C24" s="97">
        <v>2991</v>
      </c>
      <c r="D24" s="53">
        <v>1627</v>
      </c>
      <c r="E24" s="53">
        <f t="shared" si="1"/>
        <v>-1364</v>
      </c>
      <c r="F24" s="53">
        <v>23</v>
      </c>
      <c r="G24" s="101">
        <f t="shared" si="4"/>
        <v>1.4136447449293177E-2</v>
      </c>
      <c r="H24" s="54">
        <f t="shared" si="2"/>
        <v>-45.60347709796055</v>
      </c>
    </row>
    <row r="25" spans="1:8" s="55" customFormat="1" ht="26.1" customHeight="1">
      <c r="A25" s="51">
        <v>2120805</v>
      </c>
      <c r="B25" s="52" t="s">
        <v>50</v>
      </c>
      <c r="C25" s="53"/>
      <c r="D25" s="53"/>
      <c r="E25" s="53">
        <f t="shared" si="1"/>
        <v>0</v>
      </c>
      <c r="F25" s="53"/>
      <c r="G25" s="101"/>
      <c r="H25" s="54"/>
    </row>
    <row r="26" spans="1:8" s="55" customFormat="1" ht="26.1" customHeight="1">
      <c r="A26" s="51">
        <v>2120806</v>
      </c>
      <c r="B26" s="52" t="s">
        <v>51</v>
      </c>
      <c r="C26" s="53">
        <v>24</v>
      </c>
      <c r="D26" s="53">
        <v>63</v>
      </c>
      <c r="E26" s="53">
        <f t="shared" si="1"/>
        <v>39</v>
      </c>
      <c r="F26" s="53"/>
      <c r="G26" s="101">
        <f t="shared" si="4"/>
        <v>0</v>
      </c>
      <c r="H26" s="54">
        <f t="shared" si="2"/>
        <v>162.5</v>
      </c>
    </row>
    <row r="27" spans="1:8" s="55" customFormat="1" ht="26.1" customHeight="1">
      <c r="A27" s="51">
        <v>2120899</v>
      </c>
      <c r="B27" s="52" t="s">
        <v>52</v>
      </c>
      <c r="C27" s="53">
        <v>5208</v>
      </c>
      <c r="D27" s="53">
        <v>2060</v>
      </c>
      <c r="E27" s="53">
        <f t="shared" si="1"/>
        <v>-3148</v>
      </c>
      <c r="F27" s="53">
        <v>6663</v>
      </c>
      <c r="G27" s="101">
        <f t="shared" si="4"/>
        <v>3.2344660194174759</v>
      </c>
      <c r="H27" s="54">
        <f t="shared" si="2"/>
        <v>-60.445468509984636</v>
      </c>
    </row>
    <row r="28" spans="1:8" s="50" customFormat="1" ht="26.1" customHeight="1">
      <c r="A28" s="46">
        <v>21211</v>
      </c>
      <c r="B28" s="47" t="s">
        <v>53</v>
      </c>
      <c r="C28" s="48">
        <v>24</v>
      </c>
      <c r="D28" s="48"/>
      <c r="E28" s="48">
        <f t="shared" si="1"/>
        <v>-24</v>
      </c>
      <c r="F28" s="48"/>
      <c r="G28" s="101"/>
      <c r="H28" s="49">
        <f t="shared" si="2"/>
        <v>-100</v>
      </c>
    </row>
    <row r="29" spans="1:8" s="50" customFormat="1" ht="26.1" customHeight="1">
      <c r="A29" s="46">
        <v>21213</v>
      </c>
      <c r="B29" s="47" t="s">
        <v>54</v>
      </c>
      <c r="C29" s="48">
        <f>C30+C31+C32</f>
        <v>4</v>
      </c>
      <c r="D29" s="48">
        <f>D30+D31+D32</f>
        <v>0</v>
      </c>
      <c r="E29" s="48">
        <f t="shared" si="1"/>
        <v>-4</v>
      </c>
      <c r="F29" s="48"/>
      <c r="G29" s="101"/>
      <c r="H29" s="49">
        <f t="shared" si="2"/>
        <v>-100</v>
      </c>
    </row>
    <row r="30" spans="1:8" s="55" customFormat="1" ht="26.1" customHeight="1">
      <c r="A30" s="51">
        <v>2121301</v>
      </c>
      <c r="B30" s="52" t="s">
        <v>55</v>
      </c>
      <c r="C30" s="53"/>
      <c r="D30" s="53"/>
      <c r="E30" s="53">
        <f t="shared" si="1"/>
        <v>0</v>
      </c>
      <c r="F30" s="53"/>
      <c r="G30" s="101"/>
      <c r="H30" s="54"/>
    </row>
    <row r="31" spans="1:8" s="55" customFormat="1" ht="26.1" customHeight="1">
      <c r="A31" s="51">
        <v>2121302</v>
      </c>
      <c r="B31" s="52" t="s">
        <v>56</v>
      </c>
      <c r="C31" s="53">
        <v>4</v>
      </c>
      <c r="D31" s="53"/>
      <c r="E31" s="53">
        <f t="shared" si="1"/>
        <v>-4</v>
      </c>
      <c r="F31" s="53"/>
      <c r="G31" s="101"/>
      <c r="H31" s="54">
        <f t="shared" si="2"/>
        <v>-100</v>
      </c>
    </row>
    <row r="32" spans="1:8" s="55" customFormat="1" ht="26.1" customHeight="1">
      <c r="A32" s="51">
        <v>2121399</v>
      </c>
      <c r="B32" s="52" t="s">
        <v>57</v>
      </c>
      <c r="C32" s="53"/>
      <c r="D32" s="53"/>
      <c r="E32" s="53">
        <f t="shared" si="1"/>
        <v>0</v>
      </c>
      <c r="F32" s="53"/>
      <c r="G32" s="101"/>
      <c r="H32" s="54"/>
    </row>
    <row r="33" spans="1:8" s="50" customFormat="1" ht="26.1" customHeight="1">
      <c r="A33" s="46">
        <v>21214</v>
      </c>
      <c r="B33" s="47" t="s">
        <v>58</v>
      </c>
      <c r="C33" s="48">
        <f>C34+C35+C36</f>
        <v>552</v>
      </c>
      <c r="D33" s="48">
        <f>D34+D35+D36</f>
        <v>600</v>
      </c>
      <c r="E33" s="48">
        <f t="shared" ref="E33:F33" si="6">E34+E35+E36</f>
        <v>48</v>
      </c>
      <c r="F33" s="48">
        <f t="shared" si="6"/>
        <v>223</v>
      </c>
      <c r="G33" s="98">
        <f t="shared" si="4"/>
        <v>0.37166666666666665</v>
      </c>
      <c r="H33" s="49">
        <f t="shared" si="2"/>
        <v>8.695652173913043</v>
      </c>
    </row>
    <row r="34" spans="1:8" s="55" customFormat="1" ht="26.1" customHeight="1">
      <c r="A34" s="51">
        <v>2121401</v>
      </c>
      <c r="B34" s="52" t="s">
        <v>59</v>
      </c>
      <c r="C34" s="53"/>
      <c r="D34" s="53"/>
      <c r="E34" s="53">
        <f t="shared" si="1"/>
        <v>0</v>
      </c>
      <c r="F34" s="53"/>
      <c r="G34" s="101"/>
      <c r="H34" s="54"/>
    </row>
    <row r="35" spans="1:8" s="55" customFormat="1" ht="26.1" customHeight="1">
      <c r="A35" s="51">
        <v>2121402</v>
      </c>
      <c r="B35" s="52" t="s">
        <v>60</v>
      </c>
      <c r="C35" s="53"/>
      <c r="D35" s="53"/>
      <c r="E35" s="53">
        <f t="shared" si="1"/>
        <v>0</v>
      </c>
      <c r="F35" s="53"/>
      <c r="G35" s="101"/>
      <c r="H35" s="54"/>
    </row>
    <row r="36" spans="1:8" s="55" customFormat="1" ht="26.1" customHeight="1">
      <c r="A36" s="51">
        <v>2121499</v>
      </c>
      <c r="B36" s="52" t="s">
        <v>61</v>
      </c>
      <c r="C36" s="53">
        <v>552</v>
      </c>
      <c r="D36" s="53">
        <v>600</v>
      </c>
      <c r="E36" s="53">
        <f t="shared" si="1"/>
        <v>48</v>
      </c>
      <c r="F36" s="53">
        <v>223</v>
      </c>
      <c r="G36" s="101">
        <f t="shared" si="4"/>
        <v>0.37166666666666665</v>
      </c>
      <c r="H36" s="54">
        <f t="shared" si="2"/>
        <v>8.695652173913043</v>
      </c>
    </row>
    <row r="37" spans="1:8" s="50" customFormat="1" ht="26.1" customHeight="1">
      <c r="A37" s="46">
        <v>213</v>
      </c>
      <c r="B37" s="47" t="s">
        <v>62</v>
      </c>
      <c r="C37" s="48">
        <f>C38+C41</f>
        <v>34</v>
      </c>
      <c r="D37" s="48">
        <f>D38+D41</f>
        <v>0</v>
      </c>
      <c r="E37" s="48">
        <f t="shared" si="1"/>
        <v>-34</v>
      </c>
      <c r="F37" s="48"/>
      <c r="G37" s="101"/>
      <c r="H37" s="57">
        <f t="shared" si="2"/>
        <v>-100</v>
      </c>
    </row>
    <row r="38" spans="1:8" s="50" customFormat="1" ht="26.1" customHeight="1">
      <c r="A38" s="46">
        <v>21366</v>
      </c>
      <c r="B38" s="47" t="s">
        <v>63</v>
      </c>
      <c r="C38" s="48">
        <f>C39+C40</f>
        <v>0</v>
      </c>
      <c r="D38" s="48">
        <f>D39+D40</f>
        <v>0</v>
      </c>
      <c r="E38" s="48">
        <f t="shared" si="1"/>
        <v>0</v>
      </c>
      <c r="F38" s="48"/>
      <c r="G38" s="101"/>
      <c r="H38" s="57"/>
    </row>
    <row r="39" spans="1:8" s="55" customFormat="1" ht="26.1" customHeight="1">
      <c r="A39" s="51">
        <v>2136601</v>
      </c>
      <c r="B39" s="52" t="s">
        <v>39</v>
      </c>
      <c r="C39" s="53"/>
      <c r="D39" s="53"/>
      <c r="E39" s="53">
        <f t="shared" si="1"/>
        <v>0</v>
      </c>
      <c r="F39" s="53"/>
      <c r="G39" s="101"/>
      <c r="H39" s="54"/>
    </row>
    <row r="40" spans="1:8" s="50" customFormat="1" ht="26.1" customHeight="1">
      <c r="A40" s="51">
        <v>2136699</v>
      </c>
      <c r="B40" s="52" t="s">
        <v>64</v>
      </c>
      <c r="C40" s="53"/>
      <c r="D40" s="53"/>
      <c r="E40" s="53">
        <f t="shared" si="1"/>
        <v>0</v>
      </c>
      <c r="F40" s="53"/>
      <c r="G40" s="101"/>
      <c r="H40" s="54"/>
    </row>
    <row r="41" spans="1:8" s="50" customFormat="1" ht="26.1" customHeight="1">
      <c r="A41" s="46">
        <v>21369</v>
      </c>
      <c r="B41" s="47" t="s">
        <v>65</v>
      </c>
      <c r="C41" s="48">
        <f>C42</f>
        <v>34</v>
      </c>
      <c r="D41" s="48">
        <f>D42</f>
        <v>0</v>
      </c>
      <c r="E41" s="48">
        <f>D41-C41</f>
        <v>-34</v>
      </c>
      <c r="F41" s="48"/>
      <c r="G41" s="101"/>
      <c r="H41" s="49"/>
    </row>
    <row r="42" spans="1:8" s="55" customFormat="1" ht="26.1" customHeight="1">
      <c r="A42" s="51">
        <v>2136902</v>
      </c>
      <c r="B42" s="52" t="s">
        <v>66</v>
      </c>
      <c r="C42" s="53">
        <v>34</v>
      </c>
      <c r="D42" s="53"/>
      <c r="E42" s="53"/>
      <c r="F42" s="53"/>
      <c r="G42" s="101"/>
      <c r="H42" s="54"/>
    </row>
    <row r="43" spans="1:8" s="50" customFormat="1" ht="26.1" customHeight="1">
      <c r="A43" s="46">
        <v>214</v>
      </c>
      <c r="B43" s="47" t="s">
        <v>67</v>
      </c>
      <c r="C43" s="48">
        <f>C44+C46</f>
        <v>0</v>
      </c>
      <c r="D43" s="48">
        <f>D44+D46</f>
        <v>0</v>
      </c>
      <c r="E43" s="48">
        <f>D43-C43</f>
        <v>0</v>
      </c>
      <c r="F43" s="48"/>
      <c r="G43" s="101"/>
      <c r="H43" s="49"/>
    </row>
    <row r="44" spans="1:8" s="50" customFormat="1" ht="26.1" customHeight="1">
      <c r="A44" s="46">
        <v>21462</v>
      </c>
      <c r="B44" s="47" t="s">
        <v>68</v>
      </c>
      <c r="C44" s="48">
        <f>C45</f>
        <v>0</v>
      </c>
      <c r="D44" s="48">
        <f>D45</f>
        <v>0</v>
      </c>
      <c r="E44" s="48">
        <f t="shared" si="1"/>
        <v>0</v>
      </c>
      <c r="F44" s="48"/>
      <c r="G44" s="101"/>
      <c r="H44" s="49"/>
    </row>
    <row r="45" spans="1:8" s="55" customFormat="1" ht="26.1" customHeight="1">
      <c r="A45" s="51">
        <v>2146299</v>
      </c>
      <c r="B45" s="52" t="s">
        <v>69</v>
      </c>
      <c r="C45" s="53"/>
      <c r="D45" s="53"/>
      <c r="E45" s="53">
        <f t="shared" si="1"/>
        <v>0</v>
      </c>
      <c r="F45" s="53"/>
      <c r="G45" s="101"/>
      <c r="H45" s="54"/>
    </row>
    <row r="46" spans="1:8" s="50" customFormat="1" ht="26.1" customHeight="1">
      <c r="A46" s="46">
        <v>21463</v>
      </c>
      <c r="B46" s="47" t="s">
        <v>70</v>
      </c>
      <c r="C46" s="48">
        <f>SUM(C47:C48)</f>
        <v>0</v>
      </c>
      <c r="D46" s="48">
        <f>D47</f>
        <v>0</v>
      </c>
      <c r="E46" s="48">
        <f t="shared" si="1"/>
        <v>0</v>
      </c>
      <c r="F46" s="48"/>
      <c r="G46" s="101"/>
      <c r="H46" s="49"/>
    </row>
    <row r="47" spans="1:8" s="55" customFormat="1" ht="26.1" customHeight="1">
      <c r="A47" s="51">
        <v>2146303</v>
      </c>
      <c r="B47" s="52" t="s">
        <v>71</v>
      </c>
      <c r="C47" s="53"/>
      <c r="D47" s="53"/>
      <c r="E47" s="53">
        <f t="shared" si="1"/>
        <v>0</v>
      </c>
      <c r="F47" s="53"/>
      <c r="G47" s="101"/>
      <c r="H47" s="56"/>
    </row>
    <row r="48" spans="1:8" s="55" customFormat="1" ht="26.1" customHeight="1">
      <c r="A48" s="51">
        <v>2146399</v>
      </c>
      <c r="B48" s="52" t="s">
        <v>72</v>
      </c>
      <c r="C48" s="53"/>
      <c r="D48" s="53"/>
      <c r="E48" s="53">
        <f t="shared" si="1"/>
        <v>0</v>
      </c>
      <c r="F48" s="53"/>
      <c r="G48" s="101"/>
      <c r="H48" s="54"/>
    </row>
    <row r="49" spans="1:8" s="50" customFormat="1" ht="26.1" customHeight="1">
      <c r="A49" s="46">
        <v>229</v>
      </c>
      <c r="B49" s="47" t="s">
        <v>73</v>
      </c>
      <c r="C49" s="48">
        <f>C50+C51+C54</f>
        <v>43</v>
      </c>
      <c r="D49" s="48">
        <f>D50+D51+D54</f>
        <v>0</v>
      </c>
      <c r="E49" s="48">
        <f t="shared" ref="E49:F49" si="7">E50+E51+E54</f>
        <v>-43</v>
      </c>
      <c r="F49" s="48">
        <f t="shared" si="7"/>
        <v>12</v>
      </c>
      <c r="G49" s="101"/>
      <c r="H49" s="49">
        <f t="shared" si="2"/>
        <v>-100</v>
      </c>
    </row>
    <row r="50" spans="1:8" s="50" customFormat="1" ht="26.1" customHeight="1">
      <c r="A50" s="46">
        <v>22904</v>
      </c>
      <c r="B50" s="47" t="s">
        <v>74</v>
      </c>
      <c r="C50" s="48"/>
      <c r="D50" s="48"/>
      <c r="E50" s="48">
        <f t="shared" si="1"/>
        <v>0</v>
      </c>
      <c r="F50" s="48"/>
      <c r="G50" s="101"/>
      <c r="H50" s="49"/>
    </row>
    <row r="51" spans="1:8" s="50" customFormat="1" ht="26.1" customHeight="1">
      <c r="A51" s="46">
        <v>22908</v>
      </c>
      <c r="B51" s="47" t="s">
        <v>75</v>
      </c>
      <c r="C51" s="48">
        <f>C52+C53</f>
        <v>0</v>
      </c>
      <c r="D51" s="48">
        <f>D52+D53</f>
        <v>0</v>
      </c>
      <c r="E51" s="48">
        <f t="shared" si="1"/>
        <v>0</v>
      </c>
      <c r="F51" s="48"/>
      <c r="G51" s="101"/>
      <c r="H51" s="49"/>
    </row>
    <row r="52" spans="1:8" s="55" customFormat="1" ht="26.1" customHeight="1">
      <c r="A52" s="51">
        <v>2290804</v>
      </c>
      <c r="B52" s="52" t="s">
        <v>76</v>
      </c>
      <c r="C52" s="53"/>
      <c r="D52" s="53"/>
      <c r="E52" s="53">
        <f t="shared" si="1"/>
        <v>0</v>
      </c>
      <c r="F52" s="53"/>
      <c r="G52" s="101"/>
      <c r="H52" s="54"/>
    </row>
    <row r="53" spans="1:8" s="55" customFormat="1" ht="26.1" customHeight="1">
      <c r="A53" s="51">
        <v>2290805</v>
      </c>
      <c r="B53" s="52" t="s">
        <v>77</v>
      </c>
      <c r="C53" s="53"/>
      <c r="D53" s="53"/>
      <c r="E53" s="53"/>
      <c r="F53" s="53"/>
      <c r="G53" s="101"/>
      <c r="H53" s="54"/>
    </row>
    <row r="54" spans="1:8" s="50" customFormat="1" ht="26.1" customHeight="1">
      <c r="A54" s="46">
        <v>22960</v>
      </c>
      <c r="B54" s="47" t="s">
        <v>78</v>
      </c>
      <c r="C54" s="48">
        <f>SUM(C55:C60)</f>
        <v>43</v>
      </c>
      <c r="D54" s="48">
        <f>SUM(D55:D60)</f>
        <v>0</v>
      </c>
      <c r="E54" s="48">
        <f t="shared" ref="E54:F54" si="8">SUM(E55:E60)</f>
        <v>-43</v>
      </c>
      <c r="F54" s="48">
        <f t="shared" si="8"/>
        <v>12</v>
      </c>
      <c r="G54" s="101"/>
      <c r="H54" s="49">
        <f t="shared" si="2"/>
        <v>-100</v>
      </c>
    </row>
    <row r="55" spans="1:8" s="55" customFormat="1" ht="26.1" customHeight="1">
      <c r="A55" s="51">
        <v>2296002</v>
      </c>
      <c r="B55" s="52" t="s">
        <v>79</v>
      </c>
      <c r="C55" s="53">
        <v>30</v>
      </c>
      <c r="D55" s="53"/>
      <c r="E55" s="53">
        <f t="shared" si="1"/>
        <v>-30</v>
      </c>
      <c r="F55" s="53"/>
      <c r="G55" s="101"/>
      <c r="H55" s="54">
        <f t="shared" si="2"/>
        <v>-100</v>
      </c>
    </row>
    <row r="56" spans="1:8" s="55" customFormat="1" ht="26.1" customHeight="1">
      <c r="A56" s="51">
        <v>2296003</v>
      </c>
      <c r="B56" s="52" t="s">
        <v>80</v>
      </c>
      <c r="C56" s="53">
        <v>1</v>
      </c>
      <c r="D56" s="53"/>
      <c r="E56" s="53">
        <f t="shared" si="1"/>
        <v>-1</v>
      </c>
      <c r="F56" s="53"/>
      <c r="G56" s="101"/>
      <c r="H56" s="54">
        <f t="shared" si="2"/>
        <v>-100</v>
      </c>
    </row>
    <row r="57" spans="1:8" s="50" customFormat="1" ht="26.1" customHeight="1">
      <c r="A57" s="51">
        <v>2296004</v>
      </c>
      <c r="B57" s="52" t="s">
        <v>81</v>
      </c>
      <c r="C57" s="53">
        <v>10</v>
      </c>
      <c r="D57" s="53"/>
      <c r="E57" s="53">
        <f t="shared" si="1"/>
        <v>-10</v>
      </c>
      <c r="F57" s="53"/>
      <c r="G57" s="101"/>
      <c r="H57" s="56">
        <f t="shared" si="2"/>
        <v>-100</v>
      </c>
    </row>
    <row r="58" spans="1:8" s="50" customFormat="1" ht="26.1" customHeight="1">
      <c r="A58" s="51">
        <v>2296006</v>
      </c>
      <c r="B58" s="52" t="s">
        <v>82</v>
      </c>
      <c r="C58" s="53">
        <v>1</v>
      </c>
      <c r="D58" s="53"/>
      <c r="E58" s="53">
        <f t="shared" si="1"/>
        <v>-1</v>
      </c>
      <c r="F58" s="53"/>
      <c r="G58" s="101"/>
      <c r="H58" s="54">
        <f t="shared" si="2"/>
        <v>-100</v>
      </c>
    </row>
    <row r="59" spans="1:8" s="50" customFormat="1" ht="26.1" customHeight="1">
      <c r="A59" s="51">
        <v>2296013</v>
      </c>
      <c r="B59" s="52" t="s">
        <v>83</v>
      </c>
      <c r="C59" s="53"/>
      <c r="D59" s="53"/>
      <c r="E59" s="53">
        <f t="shared" si="1"/>
        <v>0</v>
      </c>
      <c r="F59" s="53"/>
      <c r="G59" s="101"/>
      <c r="H59" s="56"/>
    </row>
    <row r="60" spans="1:8" s="50" customFormat="1" ht="26.1" customHeight="1">
      <c r="A60" s="51">
        <v>2296099</v>
      </c>
      <c r="B60" s="52" t="s">
        <v>84</v>
      </c>
      <c r="C60" s="53">
        <v>1</v>
      </c>
      <c r="D60" s="53">
        <v>0</v>
      </c>
      <c r="E60" s="53">
        <f t="shared" si="1"/>
        <v>-1</v>
      </c>
      <c r="F60" s="53">
        <v>12</v>
      </c>
      <c r="G60" s="101">
        <v>0</v>
      </c>
      <c r="H60" s="56"/>
    </row>
    <row r="61" spans="1:8" s="50" customFormat="1" ht="26.1" customHeight="1">
      <c r="A61" s="46">
        <v>232</v>
      </c>
      <c r="B61" s="47" t="s">
        <v>85</v>
      </c>
      <c r="C61" s="48">
        <f>C62</f>
        <v>0</v>
      </c>
      <c r="D61" s="48">
        <f>D62</f>
        <v>0</v>
      </c>
      <c r="E61" s="48">
        <f t="shared" si="1"/>
        <v>0</v>
      </c>
      <c r="F61" s="48"/>
      <c r="G61" s="101"/>
      <c r="H61" s="49"/>
    </row>
    <row r="62" spans="1:8" s="50" customFormat="1" ht="26.1" customHeight="1">
      <c r="A62" s="46">
        <v>23204</v>
      </c>
      <c r="B62" s="47" t="s">
        <v>86</v>
      </c>
      <c r="C62" s="48">
        <f>SUM(C63:C65)</f>
        <v>0</v>
      </c>
      <c r="D62" s="48">
        <f>SUM(D63:D65)</f>
        <v>0</v>
      </c>
      <c r="E62" s="48">
        <f t="shared" si="1"/>
        <v>0</v>
      </c>
      <c r="F62" s="48"/>
      <c r="G62" s="101"/>
      <c r="H62" s="49"/>
    </row>
    <row r="63" spans="1:8" s="55" customFormat="1" ht="26.1" customHeight="1">
      <c r="A63" s="51">
        <v>2320411</v>
      </c>
      <c r="B63" s="52" t="s">
        <v>87</v>
      </c>
      <c r="C63" s="53"/>
      <c r="D63" s="53"/>
      <c r="E63" s="53">
        <f t="shared" si="1"/>
        <v>0</v>
      </c>
      <c r="F63" s="53"/>
      <c r="G63" s="101"/>
      <c r="H63" s="54"/>
    </row>
    <row r="64" spans="1:8" s="55" customFormat="1" ht="26.1" customHeight="1">
      <c r="A64" s="51">
        <v>2320431</v>
      </c>
      <c r="B64" s="52" t="s">
        <v>88</v>
      </c>
      <c r="C64" s="53"/>
      <c r="D64" s="53"/>
      <c r="E64" s="53">
        <f t="shared" si="1"/>
        <v>0</v>
      </c>
      <c r="F64" s="53"/>
      <c r="G64" s="101"/>
      <c r="H64" s="54"/>
    </row>
    <row r="65" spans="1:8" s="55" customFormat="1" ht="26.1" customHeight="1">
      <c r="A65" s="51">
        <v>2320499</v>
      </c>
      <c r="B65" s="52" t="s">
        <v>89</v>
      </c>
      <c r="C65" s="53"/>
      <c r="D65" s="53"/>
      <c r="E65" s="53">
        <f t="shared" si="1"/>
        <v>0</v>
      </c>
      <c r="F65" s="53"/>
      <c r="G65" s="101"/>
      <c r="H65" s="54"/>
    </row>
    <row r="66" spans="1:8" s="50" customFormat="1" ht="26.1" customHeight="1">
      <c r="A66" s="46">
        <v>233</v>
      </c>
      <c r="B66" s="47" t="s">
        <v>105</v>
      </c>
      <c r="C66" s="48">
        <f>C67</f>
        <v>0</v>
      </c>
      <c r="D66" s="48">
        <f>D67</f>
        <v>0</v>
      </c>
      <c r="E66" s="48">
        <f t="shared" si="1"/>
        <v>0</v>
      </c>
      <c r="F66" s="48"/>
      <c r="G66" s="101"/>
      <c r="H66" s="49"/>
    </row>
    <row r="67" spans="1:8" s="50" customFormat="1" ht="26.1" customHeight="1">
      <c r="A67" s="46">
        <v>23304</v>
      </c>
      <c r="B67" s="47" t="s">
        <v>90</v>
      </c>
      <c r="C67" s="48">
        <f>SUM(C68:C70)</f>
        <v>0</v>
      </c>
      <c r="D67" s="48">
        <f>SUM(D68:D70)</f>
        <v>0</v>
      </c>
      <c r="E67" s="48">
        <f t="shared" si="1"/>
        <v>0</v>
      </c>
      <c r="F67" s="48"/>
      <c r="G67" s="101"/>
      <c r="H67" s="49"/>
    </row>
    <row r="68" spans="1:8" s="55" customFormat="1" ht="26.1" customHeight="1">
      <c r="A68" s="51">
        <v>2330411</v>
      </c>
      <c r="B68" s="52" t="s">
        <v>91</v>
      </c>
      <c r="C68" s="53"/>
      <c r="D68" s="53"/>
      <c r="E68" s="53">
        <f t="shared" si="1"/>
        <v>0</v>
      </c>
      <c r="F68" s="53"/>
      <c r="G68" s="101"/>
      <c r="H68" s="54"/>
    </row>
    <row r="69" spans="1:8" s="55" customFormat="1" ht="26.1" customHeight="1">
      <c r="A69" s="51">
        <v>2330431</v>
      </c>
      <c r="B69" s="52" t="s">
        <v>101</v>
      </c>
      <c r="C69" s="53"/>
      <c r="D69" s="53"/>
      <c r="E69" s="53">
        <f t="shared" si="1"/>
        <v>0</v>
      </c>
      <c r="F69" s="53"/>
      <c r="G69" s="101"/>
      <c r="H69" s="54"/>
    </row>
    <row r="70" spans="1:8" s="55" customFormat="1" ht="26.1" customHeight="1">
      <c r="A70" s="51">
        <v>2330498</v>
      </c>
      <c r="B70" s="52" t="s">
        <v>102</v>
      </c>
      <c r="C70" s="53"/>
      <c r="D70" s="53"/>
      <c r="E70" s="53">
        <f t="shared" si="1"/>
        <v>0</v>
      </c>
      <c r="F70" s="53"/>
      <c r="G70" s="101"/>
      <c r="H70" s="54"/>
    </row>
    <row r="71" spans="1:8" s="55" customFormat="1" ht="26.1" customHeight="1">
      <c r="A71" s="46">
        <v>234</v>
      </c>
      <c r="B71" s="47" t="s">
        <v>107</v>
      </c>
      <c r="C71" s="53">
        <v>10</v>
      </c>
      <c r="D71" s="53"/>
      <c r="E71" s="53"/>
      <c r="F71" s="53"/>
      <c r="G71" s="101"/>
      <c r="H71" s="54"/>
    </row>
    <row r="72" spans="1:8" s="55" customFormat="1" ht="26.1" customHeight="1">
      <c r="A72" s="46">
        <v>23401</v>
      </c>
      <c r="B72" s="47" t="s">
        <v>104</v>
      </c>
      <c r="C72" s="53">
        <v>10</v>
      </c>
      <c r="D72" s="53"/>
      <c r="E72" s="53"/>
      <c r="F72" s="53"/>
      <c r="G72" s="101"/>
      <c r="H72" s="54"/>
    </row>
    <row r="73" spans="1:8" s="55" customFormat="1" ht="26.1" customHeight="1">
      <c r="A73" s="51">
        <v>2340101</v>
      </c>
      <c r="B73" s="52" t="s">
        <v>103</v>
      </c>
      <c r="C73" s="53">
        <v>10</v>
      </c>
      <c r="D73" s="53"/>
      <c r="E73" s="53"/>
      <c r="F73" s="53"/>
      <c r="G73" s="101"/>
      <c r="H73" s="54"/>
    </row>
    <row r="74" spans="1:8" s="50" customFormat="1" ht="26.1" customHeight="1">
      <c r="A74" s="46" t="s">
        <v>92</v>
      </c>
      <c r="B74" s="47"/>
      <c r="C74" s="48">
        <f>C75</f>
        <v>0</v>
      </c>
      <c r="D74" s="48">
        <f>D75</f>
        <v>0</v>
      </c>
      <c r="E74" s="48">
        <f t="shared" si="1"/>
        <v>0</v>
      </c>
      <c r="F74" s="48"/>
      <c r="G74" s="101"/>
      <c r="H74" s="49"/>
    </row>
    <row r="75" spans="1:8" s="50" customFormat="1" ht="26.1" customHeight="1">
      <c r="A75" s="51">
        <v>2300402</v>
      </c>
      <c r="B75" s="58" t="s">
        <v>93</v>
      </c>
      <c r="C75" s="53"/>
      <c r="D75" s="53"/>
      <c r="E75" s="53">
        <f t="shared" si="1"/>
        <v>0</v>
      </c>
      <c r="F75" s="53"/>
      <c r="G75" s="101"/>
      <c r="H75" s="54"/>
    </row>
    <row r="76" spans="1:8" s="50" customFormat="1" ht="26.1" customHeight="1">
      <c r="A76" s="46" t="s">
        <v>94</v>
      </c>
      <c r="B76" s="59"/>
      <c r="C76" s="48">
        <f>C77</f>
        <v>0</v>
      </c>
      <c r="D76" s="48">
        <f>D77</f>
        <v>0</v>
      </c>
      <c r="E76" s="48">
        <f t="shared" si="1"/>
        <v>0</v>
      </c>
      <c r="F76" s="48"/>
      <c r="G76" s="101"/>
      <c r="H76" s="49"/>
    </row>
    <row r="77" spans="1:8" s="50" customFormat="1" ht="26.1" customHeight="1">
      <c r="A77" s="51">
        <v>23104</v>
      </c>
      <c r="B77" s="58" t="s">
        <v>95</v>
      </c>
      <c r="C77" s="53"/>
      <c r="D77" s="53"/>
      <c r="E77" s="53">
        <f t="shared" si="1"/>
        <v>0</v>
      </c>
      <c r="F77" s="53"/>
      <c r="G77" s="101"/>
      <c r="H77" s="54"/>
    </row>
    <row r="78" spans="1:8" s="50" customFormat="1" ht="26.1" customHeight="1">
      <c r="A78" s="46" t="s">
        <v>96</v>
      </c>
      <c r="B78" s="47"/>
      <c r="C78" s="48">
        <f>C79</f>
        <v>0</v>
      </c>
      <c r="D78" s="48">
        <f>D79</f>
        <v>0</v>
      </c>
      <c r="E78" s="48">
        <f>D78-C78</f>
        <v>0</v>
      </c>
      <c r="F78" s="48"/>
      <c r="G78" s="101"/>
      <c r="H78" s="49"/>
    </row>
    <row r="79" spans="1:8" s="55" customFormat="1" ht="26.1" customHeight="1">
      <c r="A79" s="51">
        <v>2300802</v>
      </c>
      <c r="B79" s="52" t="s">
        <v>97</v>
      </c>
      <c r="C79" s="60"/>
      <c r="D79" s="53"/>
      <c r="E79" s="53">
        <f>D79-C79</f>
        <v>0</v>
      </c>
      <c r="F79" s="53"/>
      <c r="G79" s="101"/>
      <c r="H79" s="54"/>
    </row>
    <row r="80" spans="1:8" s="50" customFormat="1" ht="26.1" customHeight="1">
      <c r="A80" s="46" t="s">
        <v>98</v>
      </c>
      <c r="B80" s="47"/>
      <c r="C80" s="48">
        <f>C81</f>
        <v>0</v>
      </c>
      <c r="D80" s="48">
        <f>D81</f>
        <v>0</v>
      </c>
      <c r="E80" s="48">
        <f>D80-C80</f>
        <v>0</v>
      </c>
      <c r="F80" s="48"/>
      <c r="G80" s="101"/>
      <c r="H80" s="49"/>
    </row>
    <row r="81" spans="1:8" s="55" customFormat="1" ht="26.1" customHeight="1">
      <c r="A81" s="51">
        <v>2300902</v>
      </c>
      <c r="B81" s="52" t="s">
        <v>99</v>
      </c>
      <c r="C81" s="53">
        <v>0</v>
      </c>
      <c r="D81" s="53"/>
      <c r="E81" s="53">
        <f>D81-C81</f>
        <v>0</v>
      </c>
      <c r="F81" s="53"/>
      <c r="G81" s="101"/>
      <c r="H81" s="54"/>
    </row>
    <row r="82" spans="1:8" s="50" customFormat="1" ht="26.1" customHeight="1">
      <c r="A82" s="113" t="s">
        <v>100</v>
      </c>
      <c r="B82" s="113"/>
      <c r="C82" s="48">
        <f>基金收入!C27</f>
        <v>9522</v>
      </c>
      <c r="D82" s="48">
        <f>基金收入!D27</f>
        <v>4350</v>
      </c>
      <c r="E82" s="48">
        <f>D82-C82</f>
        <v>-5172</v>
      </c>
      <c r="F82" s="48">
        <f>F5</f>
        <v>6971</v>
      </c>
      <c r="G82" s="101">
        <f t="shared" ref="G82" si="9">F82/D82</f>
        <v>1.602528735632184</v>
      </c>
      <c r="H82" s="49">
        <v>-54.313921125873023</v>
      </c>
    </row>
    <row r="83" spans="1:8" s="50" customFormat="1" ht="14.25">
      <c r="A83" s="36"/>
      <c r="B83" s="36"/>
      <c r="C83" s="36"/>
      <c r="D83" s="36"/>
      <c r="E83" s="36"/>
      <c r="F83" s="36"/>
      <c r="G83" s="99"/>
      <c r="H83" s="36"/>
    </row>
    <row r="84" spans="1:8" ht="14.25">
      <c r="A84" s="61"/>
      <c r="B84" s="61"/>
      <c r="C84" s="61"/>
      <c r="D84" s="61"/>
      <c r="E84" s="61"/>
      <c r="F84" s="61"/>
      <c r="G84" s="100"/>
      <c r="H84" s="61"/>
    </row>
  </sheetData>
  <mergeCells count="2">
    <mergeCell ref="A2:H2"/>
    <mergeCell ref="A82:B82"/>
  </mergeCells>
  <phoneticPr fontId="2" type="noConversion"/>
  <pageMargins left="0.70866141732283472" right="0.51181102362204722" top="0.74803149606299213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1</vt:i4>
      </vt:variant>
    </vt:vector>
  </HeadingPairs>
  <TitlesOfParts>
    <vt:vector size="5" baseType="lpstr">
      <vt:lpstr>封面</vt:lpstr>
      <vt:lpstr>全市收支总表</vt:lpstr>
      <vt:lpstr>基金收入</vt:lpstr>
      <vt:lpstr>基金支出</vt:lpstr>
      <vt:lpstr>基金支出!Print_Titles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李星韵</cp:lastModifiedBy>
  <cp:lastPrinted>2021-03-25T09:23:06Z</cp:lastPrinted>
  <dcterms:created xsi:type="dcterms:W3CDTF">2021-01-01T13:08:06Z</dcterms:created>
  <dcterms:modified xsi:type="dcterms:W3CDTF">2021-10-14T09:36:11Z</dcterms:modified>
</cp:coreProperties>
</file>