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0" windowWidth="14760" windowHeight="7395" tabRatio="748" activeTab="3"/>
  </bookViews>
  <sheets>
    <sheet name="封面" sheetId="1" r:id="rId1"/>
    <sheet name="一般预算收入" sheetId="3" r:id="rId2"/>
    <sheet name="一般预算支出-功能" sheetId="4" r:id="rId3"/>
    <sheet name="一般预算支出-经济" sheetId="5" r:id="rId4"/>
  </sheets>
  <definedNames>
    <definedName name="_xlnm._FilterDatabase" localSheetId="1" hidden="1">一般预算收入!$A$4:$H$70</definedName>
    <definedName name="_xlnm._FilterDatabase" localSheetId="2" hidden="1">'一般预算支出-功能'!$A$5:$M$1355</definedName>
    <definedName name="_xlnm._FilterDatabase" localSheetId="3" hidden="1">'一般预算支出-经济'!$A$4:$K$85</definedName>
    <definedName name="_xlnm.Print_Titles" localSheetId="1">一般预算收入!$4:$4</definedName>
    <definedName name="_xlnm.Print_Titles" localSheetId="2">'一般预算支出-功能'!$1:$6</definedName>
  </definedNames>
  <calcPr calcId="145621"/>
</workbook>
</file>

<file path=xl/calcChain.xml><?xml version="1.0" encoding="utf-8"?>
<calcChain xmlns="http://schemas.openxmlformats.org/spreadsheetml/2006/main">
  <c r="D21" i="3" l="1"/>
  <c r="E7" i="3" l="1"/>
  <c r="E8" i="3"/>
  <c r="E9" i="3"/>
  <c r="E11" i="3"/>
  <c r="E12" i="3"/>
  <c r="E13" i="3"/>
  <c r="E14" i="3"/>
  <c r="E15" i="3"/>
  <c r="E16" i="3"/>
  <c r="E17" i="3"/>
  <c r="E19" i="3"/>
  <c r="E22" i="3"/>
  <c r="E23" i="3"/>
  <c r="E25" i="3"/>
  <c r="E26" i="3"/>
  <c r="E27" i="3"/>
  <c r="E36" i="3"/>
  <c r="E46" i="3"/>
  <c r="E57" i="3"/>
  <c r="E63" i="3"/>
  <c r="E19" i="4"/>
  <c r="E30" i="4"/>
  <c r="E31" i="4"/>
  <c r="E38" i="4"/>
  <c r="E39" i="4"/>
  <c r="E63" i="4"/>
  <c r="E64" i="4"/>
  <c r="E65" i="4"/>
  <c r="E72" i="4"/>
  <c r="E111" i="4"/>
  <c r="E122" i="4"/>
  <c r="E169" i="4"/>
  <c r="E176" i="4"/>
  <c r="E183" i="4"/>
  <c r="E235" i="4"/>
  <c r="E294" i="4"/>
  <c r="E300" i="4"/>
  <c r="E301" i="4"/>
  <c r="E309" i="4"/>
  <c r="E335" i="4"/>
  <c r="E338" i="4"/>
  <c r="E347" i="4"/>
  <c r="E384" i="4"/>
  <c r="E392" i="4"/>
  <c r="E393" i="4"/>
  <c r="E394" i="4"/>
  <c r="E395" i="4"/>
  <c r="E396" i="4"/>
  <c r="E397" i="4"/>
  <c r="E400" i="4"/>
  <c r="E419" i="4"/>
  <c r="E429" i="4"/>
  <c r="E434" i="4"/>
  <c r="E436" i="4"/>
  <c r="E497" i="4"/>
  <c r="E549" i="4"/>
  <c r="E557" i="4"/>
  <c r="E569" i="4"/>
  <c r="E577" i="4"/>
  <c r="E581" i="4"/>
  <c r="E582" i="4"/>
  <c r="E586" i="4"/>
  <c r="E591" i="4"/>
  <c r="E606" i="4"/>
  <c r="E614" i="4"/>
  <c r="E615" i="4"/>
  <c r="E616" i="4"/>
  <c r="E618" i="4"/>
  <c r="E619" i="4"/>
  <c r="E620" i="4"/>
  <c r="E622" i="4"/>
  <c r="E625" i="4"/>
  <c r="E629" i="4"/>
  <c r="E630" i="4"/>
  <c r="E632" i="4"/>
  <c r="E651" i="4"/>
  <c r="E652" i="4"/>
  <c r="E663" i="4"/>
  <c r="E667" i="4"/>
  <c r="E680" i="4"/>
  <c r="E685" i="4"/>
  <c r="E708" i="4"/>
  <c r="E709" i="4"/>
  <c r="E718" i="4"/>
  <c r="E727" i="4"/>
  <c r="E730" i="4"/>
  <c r="E731" i="4"/>
  <c r="E734" i="4"/>
  <c r="E738" i="4"/>
  <c r="E741" i="4"/>
  <c r="E743" i="4"/>
  <c r="E759" i="4"/>
  <c r="E861" i="4"/>
  <c r="E866" i="4"/>
  <c r="E870" i="4"/>
  <c r="E882" i="4"/>
  <c r="E888" i="4"/>
  <c r="E897" i="4"/>
  <c r="E952" i="4"/>
  <c r="E963" i="4"/>
  <c r="E972" i="4"/>
  <c r="E996" i="4"/>
  <c r="E1092" i="4"/>
  <c r="E1217" i="4"/>
  <c r="E1276" i="4"/>
  <c r="E1287" i="4"/>
  <c r="E1346" i="4"/>
  <c r="E1347" i="4"/>
  <c r="E1348" i="4"/>
  <c r="E7" i="5"/>
  <c r="E8" i="5"/>
  <c r="E9" i="5"/>
  <c r="E10" i="5"/>
  <c r="E12" i="5"/>
  <c r="E13" i="5"/>
  <c r="E14" i="5"/>
  <c r="E15" i="5"/>
  <c r="E16" i="5"/>
  <c r="E17" i="5"/>
  <c r="E19" i="5"/>
  <c r="E21" i="5"/>
  <c r="E29" i="5"/>
  <c r="E38" i="5"/>
  <c r="E47" i="5"/>
  <c r="E52" i="5"/>
  <c r="E53" i="5"/>
  <c r="E54" i="5"/>
  <c r="E55" i="5"/>
  <c r="E56" i="5"/>
  <c r="E77" i="5"/>
  <c r="E78" i="5"/>
  <c r="D37" i="3" l="1"/>
  <c r="D31" i="3"/>
  <c r="D75" i="5"/>
  <c r="D73" i="5" l="1"/>
  <c r="D30" i="3"/>
  <c r="D6" i="3"/>
  <c r="D5" i="3" s="1"/>
  <c r="G8" i="3"/>
  <c r="G9" i="3"/>
  <c r="G10" i="3"/>
  <c r="G11" i="3"/>
  <c r="G12" i="3"/>
  <c r="G13" i="3"/>
  <c r="G14" i="3"/>
  <c r="G15" i="3"/>
  <c r="G16" i="3"/>
  <c r="G17" i="3"/>
  <c r="G18" i="3"/>
  <c r="G19" i="3"/>
  <c r="G7" i="3"/>
  <c r="D70" i="3" l="1"/>
  <c r="D51" i="5" l="1"/>
  <c r="D6" i="5"/>
  <c r="D11" i="5"/>
  <c r="D22" i="5"/>
  <c r="D37" i="5"/>
  <c r="D44" i="5"/>
  <c r="D5" i="5" l="1"/>
  <c r="D9" i="4"/>
  <c r="D10" i="4"/>
  <c r="D11" i="4"/>
  <c r="D12" i="4"/>
  <c r="D15" i="4"/>
  <c r="D16" i="4"/>
  <c r="D17" i="4"/>
  <c r="D18" i="4"/>
  <c r="D21" i="4"/>
  <c r="D22" i="4"/>
  <c r="D23" i="4"/>
  <c r="D24" i="4"/>
  <c r="D25" i="4"/>
  <c r="D26" i="4"/>
  <c r="D27" i="4"/>
  <c r="D28" i="4"/>
  <c r="E28" i="4" s="1"/>
  <c r="D32" i="4"/>
  <c r="D33" i="4"/>
  <c r="D34" i="4"/>
  <c r="D35" i="4"/>
  <c r="D36" i="4"/>
  <c r="D37" i="4"/>
  <c r="D41" i="4"/>
  <c r="D42" i="4"/>
  <c r="D43" i="4"/>
  <c r="D44" i="4"/>
  <c r="D45" i="4"/>
  <c r="D46" i="4"/>
  <c r="D47" i="4"/>
  <c r="D48" i="4"/>
  <c r="D49" i="4"/>
  <c r="D50" i="4"/>
  <c r="D52" i="4"/>
  <c r="D53" i="4"/>
  <c r="D54" i="4"/>
  <c r="D55" i="4"/>
  <c r="D56" i="4"/>
  <c r="D57" i="4"/>
  <c r="D59" i="4"/>
  <c r="D60" i="4"/>
  <c r="D61" i="4"/>
  <c r="D66" i="4"/>
  <c r="D67" i="4"/>
  <c r="D68" i="4"/>
  <c r="D69" i="4"/>
  <c r="D70" i="4"/>
  <c r="D71" i="4"/>
  <c r="D74" i="4"/>
  <c r="D75" i="4"/>
  <c r="D76" i="4"/>
  <c r="D77" i="4"/>
  <c r="D78" i="4"/>
  <c r="D79" i="4"/>
  <c r="D82" i="4"/>
  <c r="D83" i="4"/>
  <c r="D84" i="4"/>
  <c r="D85" i="4"/>
  <c r="D86" i="4"/>
  <c r="D87" i="4"/>
  <c r="D88" i="4"/>
  <c r="D89" i="4"/>
  <c r="D91" i="4"/>
  <c r="D92" i="4"/>
  <c r="D93" i="4"/>
  <c r="D94" i="4"/>
  <c r="D95" i="4"/>
  <c r="D96" i="4"/>
  <c r="D97" i="4"/>
  <c r="D98" i="4"/>
  <c r="D99" i="4"/>
  <c r="D100" i="4"/>
  <c r="D101" i="4"/>
  <c r="D102" i="4"/>
  <c r="D104" i="4"/>
  <c r="D105" i="4"/>
  <c r="D106" i="4"/>
  <c r="D107" i="4"/>
  <c r="D108" i="4"/>
  <c r="D109" i="4"/>
  <c r="D110" i="4"/>
  <c r="D113" i="4"/>
  <c r="D114" i="4"/>
  <c r="D115" i="4"/>
  <c r="D116" i="4"/>
  <c r="D117" i="4"/>
  <c r="D118" i="4"/>
  <c r="D119" i="4"/>
  <c r="D120" i="4"/>
  <c r="D121" i="4"/>
  <c r="D124" i="4"/>
  <c r="D125" i="4"/>
  <c r="D126" i="4"/>
  <c r="D127" i="4"/>
  <c r="D128" i="4"/>
  <c r="D129" i="4"/>
  <c r="D130" i="4"/>
  <c r="D131" i="4"/>
  <c r="D132" i="4"/>
  <c r="D133" i="4"/>
  <c r="D134" i="4"/>
  <c r="D136" i="4"/>
  <c r="D137" i="4"/>
  <c r="D138" i="4"/>
  <c r="D139" i="4"/>
  <c r="D140" i="4"/>
  <c r="D141" i="4"/>
  <c r="D143" i="4"/>
  <c r="D144" i="4"/>
  <c r="D145" i="4"/>
  <c r="D146" i="4"/>
  <c r="D147" i="4"/>
  <c r="D148" i="4"/>
  <c r="D149" i="4"/>
  <c r="D151" i="4"/>
  <c r="D152" i="4"/>
  <c r="D153" i="4"/>
  <c r="D154" i="4"/>
  <c r="D155" i="4"/>
  <c r="D157" i="4"/>
  <c r="D158" i="4"/>
  <c r="D159" i="4"/>
  <c r="D160" i="4"/>
  <c r="D161" i="4"/>
  <c r="D162" i="4"/>
  <c r="D164" i="4"/>
  <c r="D165" i="4"/>
  <c r="D166" i="4"/>
  <c r="D167" i="4"/>
  <c r="D168" i="4"/>
  <c r="D171" i="4"/>
  <c r="D172" i="4"/>
  <c r="D173" i="4"/>
  <c r="D174" i="4"/>
  <c r="D175" i="4"/>
  <c r="D180" i="4"/>
  <c r="D182" i="4"/>
  <c r="D185" i="4"/>
  <c r="D186" i="4"/>
  <c r="D187" i="4"/>
  <c r="D188" i="4"/>
  <c r="D189" i="4"/>
  <c r="D192" i="4"/>
  <c r="D193" i="4"/>
  <c r="D194" i="4"/>
  <c r="D195" i="4"/>
  <c r="D197" i="4"/>
  <c r="D198" i="4"/>
  <c r="D200" i="4"/>
  <c r="D201" i="4"/>
  <c r="D202" i="4"/>
  <c r="D203" i="4"/>
  <c r="D204" i="4"/>
  <c r="D206" i="4"/>
  <c r="D207" i="4"/>
  <c r="D208" i="4"/>
  <c r="D209" i="4"/>
  <c r="D210" i="4"/>
  <c r="D212" i="4"/>
  <c r="D213" i="4"/>
  <c r="D214" i="4"/>
  <c r="D215" i="4"/>
  <c r="D216" i="4"/>
  <c r="D217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4" i="4"/>
  <c r="D233" i="4" s="1"/>
  <c r="D238" i="4"/>
  <c r="D239" i="4"/>
  <c r="D240" i="4"/>
  <c r="D241" i="4"/>
  <c r="D242" i="4"/>
  <c r="D243" i="4"/>
  <c r="D245" i="4"/>
  <c r="D246" i="4"/>
  <c r="D248" i="4"/>
  <c r="D249" i="4"/>
  <c r="D251" i="4"/>
  <c r="D252" i="4"/>
  <c r="D253" i="4"/>
  <c r="D254" i="4"/>
  <c r="D255" i="4"/>
  <c r="D257" i="4"/>
  <c r="D258" i="4"/>
  <c r="D259" i="4"/>
  <c r="D260" i="4"/>
  <c r="D262" i="4"/>
  <c r="D261" i="4" s="1"/>
  <c r="D264" i="4"/>
  <c r="D265" i="4"/>
  <c r="D266" i="4"/>
  <c r="D267" i="4"/>
  <c r="D269" i="4"/>
  <c r="D270" i="4"/>
  <c r="D271" i="4"/>
  <c r="D272" i="4"/>
  <c r="D273" i="4"/>
  <c r="D275" i="4"/>
  <c r="D274" i="4" s="1"/>
  <c r="D278" i="4"/>
  <c r="D277" i="4" s="1"/>
  <c r="D280" i="4"/>
  <c r="D279" i="4" s="1"/>
  <c r="D282" i="4"/>
  <c r="D281" i="4" s="1"/>
  <c r="D284" i="4"/>
  <c r="D285" i="4"/>
  <c r="D286" i="4"/>
  <c r="D287" i="4"/>
  <c r="D288" i="4"/>
  <c r="D289" i="4"/>
  <c r="D290" i="4"/>
  <c r="D291" i="4"/>
  <c r="D292" i="4"/>
  <c r="D293" i="4"/>
  <c r="D297" i="4"/>
  <c r="D298" i="4"/>
  <c r="D303" i="4"/>
  <c r="D304" i="4"/>
  <c r="D305" i="4"/>
  <c r="D306" i="4"/>
  <c r="D307" i="4"/>
  <c r="D308" i="4"/>
  <c r="D311" i="4"/>
  <c r="D312" i="4"/>
  <c r="D313" i="4"/>
  <c r="D314" i="4"/>
  <c r="D315" i="4"/>
  <c r="D316" i="4"/>
  <c r="D318" i="4"/>
  <c r="D319" i="4"/>
  <c r="D320" i="4"/>
  <c r="D321" i="4"/>
  <c r="D322" i="4"/>
  <c r="D323" i="4"/>
  <c r="D324" i="4"/>
  <c r="D326" i="4"/>
  <c r="D327" i="4"/>
  <c r="D328" i="4"/>
  <c r="D329" i="4"/>
  <c r="D330" i="4"/>
  <c r="D331" i="4"/>
  <c r="D332" i="4"/>
  <c r="D333" i="4"/>
  <c r="D336" i="4"/>
  <c r="E336" i="4" s="1"/>
  <c r="D337" i="4"/>
  <c r="D339" i="4"/>
  <c r="D340" i="4"/>
  <c r="D341" i="4"/>
  <c r="D342" i="4"/>
  <c r="D343" i="4"/>
  <c r="D344" i="4"/>
  <c r="D345" i="4"/>
  <c r="D346" i="4"/>
  <c r="D349" i="4"/>
  <c r="D350" i="4"/>
  <c r="D351" i="4"/>
  <c r="D352" i="4"/>
  <c r="D353" i="4"/>
  <c r="D354" i="4"/>
  <c r="D355" i="4"/>
  <c r="D356" i="4"/>
  <c r="D357" i="4"/>
  <c r="D359" i="4"/>
  <c r="D360" i="4"/>
  <c r="D361" i="4"/>
  <c r="D362" i="4"/>
  <c r="D363" i="4"/>
  <c r="D364" i="4"/>
  <c r="D365" i="4"/>
  <c r="D366" i="4"/>
  <c r="D367" i="4"/>
  <c r="D369" i="4"/>
  <c r="D370" i="4"/>
  <c r="D371" i="4"/>
  <c r="D372" i="4"/>
  <c r="D373" i="4"/>
  <c r="D374" i="4"/>
  <c r="D375" i="4"/>
  <c r="D378" i="4"/>
  <c r="D379" i="4"/>
  <c r="D380" i="4"/>
  <c r="D381" i="4"/>
  <c r="D387" i="4"/>
  <c r="D388" i="4"/>
  <c r="D389" i="4"/>
  <c r="D390" i="4"/>
  <c r="D391" i="4"/>
  <c r="D399" i="4"/>
  <c r="D403" i="4"/>
  <c r="D405" i="4"/>
  <c r="D406" i="4"/>
  <c r="D407" i="4"/>
  <c r="D408" i="4"/>
  <c r="D409" i="4"/>
  <c r="D411" i="4"/>
  <c r="D412" i="4"/>
  <c r="D413" i="4"/>
  <c r="D415" i="4"/>
  <c r="D416" i="4"/>
  <c r="D417" i="4"/>
  <c r="D418" i="4"/>
  <c r="D423" i="4"/>
  <c r="D424" i="4"/>
  <c r="E424" i="4" s="1"/>
  <c r="D426" i="4"/>
  <c r="D427" i="4"/>
  <c r="D430" i="4"/>
  <c r="D431" i="4"/>
  <c r="D432" i="4"/>
  <c r="D433" i="4"/>
  <c r="D435" i="4"/>
  <c r="D439" i="4"/>
  <c r="D440" i="4"/>
  <c r="D441" i="4"/>
  <c r="D442" i="4"/>
  <c r="D444" i="4"/>
  <c r="D445" i="4"/>
  <c r="D446" i="4"/>
  <c r="D447" i="4"/>
  <c r="D448" i="4"/>
  <c r="D449" i="4"/>
  <c r="D451" i="4"/>
  <c r="D453" i="4"/>
  <c r="D454" i="4"/>
  <c r="D455" i="4"/>
  <c r="D456" i="4"/>
  <c r="D457" i="4"/>
  <c r="D459" i="4"/>
  <c r="D460" i="4"/>
  <c r="D462" i="4"/>
  <c r="D464" i="4"/>
  <c r="D465" i="4"/>
  <c r="D466" i="4"/>
  <c r="D467" i="4"/>
  <c r="D469" i="4"/>
  <c r="D470" i="4"/>
  <c r="D471" i="4"/>
  <c r="D472" i="4"/>
  <c r="D474" i="4"/>
  <c r="D475" i="4"/>
  <c r="D476" i="4"/>
  <c r="D477" i="4"/>
  <c r="D478" i="4"/>
  <c r="D479" i="4"/>
  <c r="D481" i="4"/>
  <c r="D482" i="4"/>
  <c r="D483" i="4"/>
  <c r="D485" i="4"/>
  <c r="D486" i="4"/>
  <c r="D487" i="4"/>
  <c r="D489" i="4"/>
  <c r="D490" i="4"/>
  <c r="D491" i="4"/>
  <c r="D492" i="4"/>
  <c r="D495" i="4"/>
  <c r="D496" i="4"/>
  <c r="D498" i="4"/>
  <c r="D500" i="4"/>
  <c r="D501" i="4"/>
  <c r="D502" i="4"/>
  <c r="D504" i="4"/>
  <c r="D505" i="4"/>
  <c r="D506" i="4"/>
  <c r="D507" i="4"/>
  <c r="D511" i="4"/>
  <c r="D510" i="4" s="1"/>
  <c r="D519" i="4"/>
  <c r="D520" i="4"/>
  <c r="D521" i="4"/>
  <c r="D522" i="4"/>
  <c r="D523" i="4"/>
  <c r="D524" i="4"/>
  <c r="D525" i="4"/>
  <c r="D526" i="4"/>
  <c r="D527" i="4"/>
  <c r="D528" i="4"/>
  <c r="D530" i="4"/>
  <c r="D531" i="4"/>
  <c r="D532" i="4"/>
  <c r="D533" i="4"/>
  <c r="D534" i="4"/>
  <c r="D535" i="4"/>
  <c r="D536" i="4"/>
  <c r="D537" i="4"/>
  <c r="D539" i="4"/>
  <c r="D540" i="4"/>
  <c r="D541" i="4"/>
  <c r="D542" i="4"/>
  <c r="D544" i="4"/>
  <c r="D545" i="4"/>
  <c r="D548" i="4"/>
  <c r="D546" i="4" s="1"/>
  <c r="D552" i="4"/>
  <c r="D553" i="4"/>
  <c r="D554" i="4"/>
  <c r="D555" i="4"/>
  <c r="D556" i="4"/>
  <c r="D558" i="4"/>
  <c r="D559" i="4"/>
  <c r="D560" i="4"/>
  <c r="D561" i="4"/>
  <c r="D562" i="4"/>
  <c r="D563" i="4"/>
  <c r="D564" i="4"/>
  <c r="D565" i="4"/>
  <c r="D566" i="4"/>
  <c r="D567" i="4"/>
  <c r="D568" i="4"/>
  <c r="D571" i="4"/>
  <c r="D572" i="4"/>
  <c r="D573" i="4"/>
  <c r="D574" i="4"/>
  <c r="D575" i="4"/>
  <c r="D576" i="4"/>
  <c r="E576" i="4" s="1"/>
  <c r="D579" i="4"/>
  <c r="D578" i="4" s="1"/>
  <c r="D583" i="4"/>
  <c r="D584" i="4"/>
  <c r="D589" i="4"/>
  <c r="D590" i="4"/>
  <c r="D592" i="4"/>
  <c r="D594" i="4"/>
  <c r="D595" i="4"/>
  <c r="D596" i="4"/>
  <c r="D580" i="4" s="1"/>
  <c r="D598" i="4"/>
  <c r="D600" i="4"/>
  <c r="D601" i="4"/>
  <c r="D602" i="4"/>
  <c r="D604" i="4"/>
  <c r="D605" i="4"/>
  <c r="D607" i="4"/>
  <c r="D608" i="4"/>
  <c r="D609" i="4"/>
  <c r="D610" i="4"/>
  <c r="D611" i="4"/>
  <c r="D617" i="4"/>
  <c r="D613" i="4" s="1"/>
  <c r="D623" i="4"/>
  <c r="D624" i="4"/>
  <c r="D626" i="4"/>
  <c r="D627" i="4"/>
  <c r="D631" i="4"/>
  <c r="D633" i="4"/>
  <c r="D634" i="4"/>
  <c r="D635" i="4"/>
  <c r="D637" i="4"/>
  <c r="D638" i="4"/>
  <c r="D639" i="4"/>
  <c r="D640" i="4"/>
  <c r="D642" i="4"/>
  <c r="D643" i="4"/>
  <c r="D646" i="4"/>
  <c r="D647" i="4"/>
  <c r="D648" i="4"/>
  <c r="D649" i="4"/>
  <c r="D650" i="4"/>
  <c r="D654" i="4"/>
  <c r="E654" i="4" s="1"/>
  <c r="D655" i="4"/>
  <c r="D656" i="4"/>
  <c r="D660" i="4"/>
  <c r="D661" i="4"/>
  <c r="D662" i="4"/>
  <c r="D666" i="4"/>
  <c r="D668" i="4"/>
  <c r="D670" i="4"/>
  <c r="D671" i="4"/>
  <c r="D672" i="4"/>
  <c r="D674" i="4"/>
  <c r="D675" i="4"/>
  <c r="D676" i="4"/>
  <c r="D677" i="4"/>
  <c r="D678" i="4"/>
  <c r="D679" i="4"/>
  <c r="D682" i="4"/>
  <c r="D683" i="4"/>
  <c r="D684" i="4"/>
  <c r="D688" i="4"/>
  <c r="D689" i="4"/>
  <c r="D690" i="4"/>
  <c r="D691" i="4"/>
  <c r="E691" i="4" s="1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7" i="4"/>
  <c r="D706" i="4" s="1"/>
  <c r="D711" i="4"/>
  <c r="D712" i="4"/>
  <c r="D713" i="4"/>
  <c r="D714" i="4"/>
  <c r="D715" i="4"/>
  <c r="D716" i="4"/>
  <c r="D717" i="4"/>
  <c r="D721" i="4"/>
  <c r="D723" i="4"/>
  <c r="D724" i="4"/>
  <c r="D726" i="4"/>
  <c r="D725" i="4" s="1"/>
  <c r="D735" i="4"/>
  <c r="D729" i="4" s="1"/>
  <c r="D737" i="4"/>
  <c r="D736" i="4" s="1"/>
  <c r="D739" i="4"/>
  <c r="D742" i="4"/>
  <c r="D740" i="4" s="1"/>
  <c r="D744" i="4"/>
  <c r="D748" i="4"/>
  <c r="D749" i="4"/>
  <c r="D750" i="4"/>
  <c r="D751" i="4"/>
  <c r="D752" i="4"/>
  <c r="D753" i="4"/>
  <c r="D754" i="4"/>
  <c r="D755" i="4"/>
  <c r="D757" i="4"/>
  <c r="D756" i="4" s="1"/>
  <c r="D758" i="4"/>
  <c r="D762" i="4"/>
  <c r="D763" i="4"/>
  <c r="D764" i="4"/>
  <c r="D765" i="4"/>
  <c r="D766" i="4"/>
  <c r="D767" i="4"/>
  <c r="D768" i="4"/>
  <c r="D769" i="4"/>
  <c r="D770" i="4"/>
  <c r="D772" i="4"/>
  <c r="D773" i="4"/>
  <c r="D774" i="4"/>
  <c r="D776" i="4"/>
  <c r="D778" i="4"/>
  <c r="D779" i="4"/>
  <c r="D780" i="4"/>
  <c r="D781" i="4"/>
  <c r="D783" i="4"/>
  <c r="D785" i="4"/>
  <c r="D787" i="4"/>
  <c r="D788" i="4"/>
  <c r="D790" i="4"/>
  <c r="D791" i="4"/>
  <c r="D792" i="4"/>
  <c r="D793" i="4"/>
  <c r="D794" i="4"/>
  <c r="D795" i="4"/>
  <c r="D797" i="4"/>
  <c r="D798" i="4"/>
  <c r="D799" i="4"/>
  <c r="D800" i="4"/>
  <c r="D801" i="4"/>
  <c r="D803" i="4"/>
  <c r="D804" i="4"/>
  <c r="D806" i="4"/>
  <c r="D807" i="4"/>
  <c r="D809" i="4"/>
  <c r="D808" i="4" s="1"/>
  <c r="D811" i="4"/>
  <c r="D810" i="4" s="1"/>
  <c r="D813" i="4"/>
  <c r="D814" i="4"/>
  <c r="D815" i="4"/>
  <c r="D816" i="4"/>
  <c r="D817" i="4"/>
  <c r="D819" i="4"/>
  <c r="D818" i="4" s="1"/>
  <c r="D821" i="4"/>
  <c r="D820" i="4" s="1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8" i="4"/>
  <c r="D837" i="4" s="1"/>
  <c r="D842" i="4"/>
  <c r="D843" i="4"/>
  <c r="D844" i="4"/>
  <c r="D845" i="4"/>
  <c r="D846" i="4"/>
  <c r="D847" i="4"/>
  <c r="D848" i="4"/>
  <c r="D849" i="4"/>
  <c r="D851" i="4"/>
  <c r="D854" i="4"/>
  <c r="D853" i="4" s="1"/>
  <c r="D857" i="4"/>
  <c r="D856" i="4" s="1"/>
  <c r="D859" i="4"/>
  <c r="D858" i="4" s="1"/>
  <c r="D860" i="4"/>
  <c r="D864" i="4"/>
  <c r="D865" i="4"/>
  <c r="D867" i="4"/>
  <c r="D868" i="4"/>
  <c r="D872" i="4"/>
  <c r="D873" i="4"/>
  <c r="D874" i="4"/>
  <c r="D875" i="4"/>
  <c r="D876" i="4"/>
  <c r="D877" i="4"/>
  <c r="D878" i="4"/>
  <c r="D883" i="4"/>
  <c r="D885" i="4"/>
  <c r="D887" i="4"/>
  <c r="D890" i="4"/>
  <c r="D891" i="4"/>
  <c r="D892" i="4"/>
  <c r="D893" i="4"/>
  <c r="D894" i="4"/>
  <c r="D895" i="4"/>
  <c r="D896" i="4"/>
  <c r="D898" i="4"/>
  <c r="D900" i="4"/>
  <c r="D901" i="4"/>
  <c r="D902" i="4"/>
  <c r="D903" i="4"/>
  <c r="D904" i="4"/>
  <c r="D905" i="4"/>
  <c r="D906" i="4"/>
  <c r="D907" i="4"/>
  <c r="D908" i="4"/>
  <c r="D909" i="4"/>
  <c r="E909" i="4" s="1"/>
  <c r="D910" i="4"/>
  <c r="D911" i="4"/>
  <c r="D912" i="4"/>
  <c r="D913" i="4"/>
  <c r="D915" i="4"/>
  <c r="D916" i="4"/>
  <c r="D917" i="4"/>
  <c r="D920" i="4"/>
  <c r="D921" i="4"/>
  <c r="D923" i="4"/>
  <c r="D924" i="4"/>
  <c r="D926" i="4"/>
  <c r="D927" i="4"/>
  <c r="D928" i="4"/>
  <c r="D929" i="4"/>
  <c r="D930" i="4"/>
  <c r="D931" i="4"/>
  <c r="D932" i="4"/>
  <c r="D933" i="4"/>
  <c r="D935" i="4"/>
  <c r="D936" i="4"/>
  <c r="D938" i="4"/>
  <c r="D939" i="4"/>
  <c r="D940" i="4"/>
  <c r="D943" i="4"/>
  <c r="D944" i="4"/>
  <c r="D945" i="4"/>
  <c r="D946" i="4"/>
  <c r="D947" i="4"/>
  <c r="D948" i="4"/>
  <c r="D949" i="4"/>
  <c r="D950" i="4"/>
  <c r="D951" i="4"/>
  <c r="D955" i="4"/>
  <c r="D956" i="4"/>
  <c r="D957" i="4"/>
  <c r="D958" i="4"/>
  <c r="D959" i="4"/>
  <c r="D961" i="4"/>
  <c r="D962" i="4"/>
  <c r="D964" i="4"/>
  <c r="D965" i="4"/>
  <c r="D966" i="4"/>
  <c r="D968" i="4"/>
  <c r="D969" i="4"/>
  <c r="D971" i="4"/>
  <c r="D970" i="4" s="1"/>
  <c r="D975" i="4"/>
  <c r="D974" i="4"/>
  <c r="D998" i="4"/>
  <c r="D999" i="4"/>
  <c r="D1000" i="4"/>
  <c r="D1001" i="4"/>
  <c r="D1002" i="4"/>
  <c r="D1003" i="4"/>
  <c r="D1004" i="4"/>
  <c r="D1005" i="4"/>
  <c r="D1006" i="4"/>
  <c r="D1008" i="4"/>
  <c r="D1009" i="4"/>
  <c r="D1010" i="4"/>
  <c r="D1011" i="4"/>
  <c r="D1012" i="4"/>
  <c r="D1013" i="4"/>
  <c r="D1014" i="4"/>
  <c r="D1015" i="4"/>
  <c r="D1016" i="4"/>
  <c r="D1018" i="4"/>
  <c r="D1019" i="4"/>
  <c r="D1020" i="4"/>
  <c r="D1021" i="4"/>
  <c r="D1023" i="4"/>
  <c r="D1024" i="4"/>
  <c r="D1025" i="4"/>
  <c r="D1026" i="4"/>
  <c r="D1027" i="4"/>
  <c r="D1028" i="4"/>
  <c r="D1030" i="4"/>
  <c r="D1031" i="4"/>
  <c r="D1032" i="4"/>
  <c r="D1033" i="4"/>
  <c r="D1035" i="4"/>
  <c r="D1034" i="4" s="1"/>
  <c r="D1039" i="4"/>
  <c r="D1040" i="4"/>
  <c r="D1041" i="4"/>
  <c r="D1042" i="4"/>
  <c r="D1043" i="4"/>
  <c r="D1044" i="4"/>
  <c r="D1045" i="4"/>
  <c r="D1046" i="4"/>
  <c r="D1047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5" i="4"/>
  <c r="D1066" i="4"/>
  <c r="D1067" i="4"/>
  <c r="D1068" i="4"/>
  <c r="D1070" i="4"/>
  <c r="D1071" i="4"/>
  <c r="D1072" i="4"/>
  <c r="D1073" i="4"/>
  <c r="D1074" i="4"/>
  <c r="D1075" i="4"/>
  <c r="D1076" i="4"/>
  <c r="D1077" i="4"/>
  <c r="D1079" i="4"/>
  <c r="D1081" i="4"/>
  <c r="D1082" i="4"/>
  <c r="D1083" i="4"/>
  <c r="D1084" i="4"/>
  <c r="D1085" i="4"/>
  <c r="D1086" i="4"/>
  <c r="D1088" i="4"/>
  <c r="D1089" i="4"/>
  <c r="D1090" i="4"/>
  <c r="D1091" i="4"/>
  <c r="D1095" i="4"/>
  <c r="D1096" i="4"/>
  <c r="D1097" i="4"/>
  <c r="D1098" i="4"/>
  <c r="D1099" i="4"/>
  <c r="D1102" i="4"/>
  <c r="D1103" i="4"/>
  <c r="D1104" i="4"/>
  <c r="D1105" i="4"/>
  <c r="D1106" i="4"/>
  <c r="D1107" i="4"/>
  <c r="D1108" i="4"/>
  <c r="D1109" i="4"/>
  <c r="D1110" i="4"/>
  <c r="D1112" i="4"/>
  <c r="D1113" i="4"/>
  <c r="D1114" i="4"/>
  <c r="D1115" i="4"/>
  <c r="D1116" i="4"/>
  <c r="D1118" i="4"/>
  <c r="D1119" i="4"/>
  <c r="D1122" i="4"/>
  <c r="D1123" i="4"/>
  <c r="D1124" i="4"/>
  <c r="D1125" i="4"/>
  <c r="D1126" i="4"/>
  <c r="D1127" i="4"/>
  <c r="D1129" i="4"/>
  <c r="D1130" i="4"/>
  <c r="D1131" i="4"/>
  <c r="D1132" i="4"/>
  <c r="D1133" i="4"/>
  <c r="D1134" i="4"/>
  <c r="D1135" i="4"/>
  <c r="D1136" i="4"/>
  <c r="D1137" i="4"/>
  <c r="D1139" i="4"/>
  <c r="D1140" i="4"/>
  <c r="D1141" i="4"/>
  <c r="D1142" i="4"/>
  <c r="D1143" i="4"/>
  <c r="D1145" i="4"/>
  <c r="D1144" i="4" s="1"/>
  <c r="D1146" i="4"/>
  <c r="D1148" i="4"/>
  <c r="D1147" i="4" s="1"/>
  <c r="D1150" i="4"/>
  <c r="D1151" i="4"/>
  <c r="D1152" i="4"/>
  <c r="D1153" i="4"/>
  <c r="D1154" i="4"/>
  <c r="D1155" i="4"/>
  <c r="D1156" i="4"/>
  <c r="D1157" i="4"/>
  <c r="D1158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3" i="4"/>
  <c r="D1202" i="4" s="1"/>
  <c r="D1206" i="4"/>
  <c r="D1207" i="4"/>
  <c r="D1208" i="4"/>
  <c r="D1209" i="4"/>
  <c r="D1210" i="4"/>
  <c r="D1211" i="4"/>
  <c r="D1212" i="4"/>
  <c r="D1213" i="4"/>
  <c r="D1214" i="4"/>
  <c r="D1215" i="4"/>
  <c r="D1219" i="4"/>
  <c r="D1220" i="4"/>
  <c r="D1221" i="4"/>
  <c r="D1223" i="4"/>
  <c r="D1224" i="4"/>
  <c r="D1225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6" i="4"/>
  <c r="D1247" i="4"/>
  <c r="D1248" i="4"/>
  <c r="D1250" i="4"/>
  <c r="D1252" i="4"/>
  <c r="D1253" i="4"/>
  <c r="D1254" i="4"/>
  <c r="D1255" i="4"/>
  <c r="D1256" i="4"/>
  <c r="D1258" i="4"/>
  <c r="D1259" i="4"/>
  <c r="D1260" i="4"/>
  <c r="D1261" i="4"/>
  <c r="D1262" i="4"/>
  <c r="D1263" i="4"/>
  <c r="D1264" i="4"/>
  <c r="D1265" i="4"/>
  <c r="D1266" i="4"/>
  <c r="D1267" i="4"/>
  <c r="D1268" i="4"/>
  <c r="D1271" i="4"/>
  <c r="D1272" i="4"/>
  <c r="D1273" i="4"/>
  <c r="D1274" i="4"/>
  <c r="D1275" i="4"/>
  <c r="D1277" i="4"/>
  <c r="D1278" i="4"/>
  <c r="D1279" i="4"/>
  <c r="D1280" i="4"/>
  <c r="D1281" i="4"/>
  <c r="E1281" i="4" s="1"/>
  <c r="D1283" i="4"/>
  <c r="D1284" i="4"/>
  <c r="D1285" i="4"/>
  <c r="D1286" i="4"/>
  <c r="D1289" i="4"/>
  <c r="D1290" i="4"/>
  <c r="D1291" i="4"/>
  <c r="D1292" i="4"/>
  <c r="D1293" i="4"/>
  <c r="D1295" i="4"/>
  <c r="D1296" i="4"/>
  <c r="D1297" i="4"/>
  <c r="D1298" i="4"/>
  <c r="D1299" i="4"/>
  <c r="D1300" i="4"/>
  <c r="D1301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6" i="4"/>
  <c r="D1317" i="4"/>
  <c r="D1318" i="4"/>
  <c r="D1319" i="4"/>
  <c r="D1324" i="4"/>
  <c r="D1323" i="4" s="1"/>
  <c r="D1328" i="4"/>
  <c r="D1327" i="4" s="1"/>
  <c r="D1330" i="4"/>
  <c r="D1329" i="4" s="1"/>
  <c r="D1332" i="4"/>
  <c r="D1333" i="4"/>
  <c r="D1335" i="4"/>
  <c r="D1336" i="4"/>
  <c r="D1337" i="4"/>
  <c r="D1338" i="4"/>
  <c r="D1340" i="4"/>
  <c r="D1341" i="4"/>
  <c r="D1342" i="4"/>
  <c r="D1345" i="4"/>
  <c r="D1350" i="4"/>
  <c r="D669" i="4" l="1"/>
  <c r="D263" i="4"/>
  <c r="D170" i="4"/>
  <c r="D458" i="4"/>
  <c r="D250" i="4"/>
  <c r="D710" i="4"/>
  <c r="D665" i="4"/>
  <c r="D593" i="4"/>
  <c r="D1349" i="4"/>
  <c r="D1343" i="4"/>
  <c r="D85" i="5"/>
  <c r="D199" i="4"/>
  <c r="D443" i="4"/>
  <c r="D914" i="4"/>
  <c r="D538" i="4"/>
  <c r="D1087" i="4"/>
  <c r="D1029" i="4"/>
  <c r="D488" i="4"/>
  <c r="D468" i="4"/>
  <c r="D438" i="4"/>
  <c r="D410" i="4"/>
  <c r="D376" i="4"/>
  <c r="D296" i="4"/>
  <c r="D1064" i="4"/>
  <c r="D247" i="4"/>
  <c r="D1187" i="4"/>
  <c r="D997" i="4"/>
  <c r="D256" i="4"/>
  <c r="D244" i="4"/>
  <c r="D1315" i="4"/>
  <c r="D621" i="4"/>
  <c r="D1302" i="4"/>
  <c r="D1205" i="4"/>
  <c r="D404" i="4"/>
  <c r="D184" i="4"/>
  <c r="D150" i="4"/>
  <c r="D103" i="4"/>
  <c r="D62" i="4"/>
  <c r="D1245" i="4"/>
  <c r="D484" i="4"/>
  <c r="D1326" i="4"/>
  <c r="D1160" i="4"/>
  <c r="D960" i="4"/>
  <c r="D802" i="4"/>
  <c r="D599" i="4"/>
  <c r="D299" i="4"/>
  <c r="D29" i="4"/>
  <c r="D1069" i="4"/>
  <c r="D1022" i="4"/>
  <c r="D863" i="4"/>
  <c r="D673" i="4"/>
  <c r="D603" i="4"/>
  <c r="D358" i="4"/>
  <c r="D237" i="4"/>
  <c r="D218" i="4"/>
  <c r="D135" i="4"/>
  <c r="D90" i="4"/>
  <c r="D40" i="4"/>
  <c r="D1257" i="4"/>
  <c r="D1216" i="4"/>
  <c r="D1117" i="4"/>
  <c r="D942" i="4"/>
  <c r="D796" i="4"/>
  <c r="D789" i="4"/>
  <c r="D775" i="4"/>
  <c r="D747" i="4"/>
  <c r="D659" i="4"/>
  <c r="D645" i="4"/>
  <c r="D422" i="4"/>
  <c r="D368" i="4"/>
  <c r="D205" i="4"/>
  <c r="D1294" i="4"/>
  <c r="D1227" i="4"/>
  <c r="D1128" i="4"/>
  <c r="D1048" i="4"/>
  <c r="D1017" i="4"/>
  <c r="D889" i="4"/>
  <c r="D681" i="4"/>
  <c r="D628" i="4"/>
  <c r="D463" i="4"/>
  <c r="D348" i="4"/>
  <c r="D310" i="4"/>
  <c r="D142" i="4"/>
  <c r="D123" i="4"/>
  <c r="D1270" i="4"/>
  <c r="D784" i="4"/>
  <c r="D653" i="4"/>
  <c r="D452" i="4"/>
  <c r="D1038" i="4"/>
  <c r="D822" i="4"/>
  <c r="D771" i="4"/>
  <c r="D428" i="4"/>
  <c r="D386" i="4"/>
  <c r="D334" i="4"/>
  <c r="D325" i="4"/>
  <c r="D283" i="4"/>
  <c r="D211" i="4"/>
  <c r="D177" i="4"/>
  <c r="D112" i="4"/>
  <c r="D20" i="4"/>
  <c r="D1282" i="4"/>
  <c r="D1007" i="4"/>
  <c r="D812" i="4"/>
  <c r="D761" i="4"/>
  <c r="D494" i="4"/>
  <c r="D317" i="4"/>
  <c r="D1222" i="4"/>
  <c r="D1111" i="4"/>
  <c r="D953" i="4"/>
  <c r="D636" i="4"/>
  <c r="D551" i="4"/>
  <c r="D480" i="4"/>
  <c r="D268" i="4"/>
  <c r="D191" i="4"/>
  <c r="D156" i="4"/>
  <c r="D73" i="4"/>
  <c r="D51" i="4"/>
  <c r="D1334" i="4"/>
  <c r="D1094" i="4"/>
  <c r="D967" i="4"/>
  <c r="D805" i="4"/>
  <c r="D722" i="4"/>
  <c r="D692" i="4"/>
  <c r="D473" i="4"/>
  <c r="D414" i="4"/>
  <c r="D1339" i="4"/>
  <c r="D1288" i="4"/>
  <c r="D1251" i="4"/>
  <c r="D1149" i="4"/>
  <c r="D1138" i="4"/>
  <c r="D1121" i="4"/>
  <c r="D1101" i="4"/>
  <c r="D1080" i="4"/>
  <c r="D840" i="4"/>
  <c r="D687" i="4"/>
  <c r="D570" i="4"/>
  <c r="D529" i="4"/>
  <c r="D518" i="4"/>
  <c r="D398" i="4"/>
  <c r="D81" i="4"/>
  <c r="D8" i="4"/>
  <c r="D276" i="4" l="1"/>
  <c r="D839" i="4"/>
  <c r="D1331" i="4"/>
  <c r="D1159" i="4"/>
  <c r="D1100" i="4"/>
  <c r="D1269" i="4"/>
  <c r="D1120" i="4"/>
  <c r="D437" i="4"/>
  <c r="D385" i="4"/>
  <c r="D1204" i="4"/>
  <c r="D236" i="4"/>
  <c r="D862" i="4"/>
  <c r="D973" i="4"/>
  <c r="D550" i="4"/>
  <c r="D1037" i="4"/>
  <c r="D1226" i="4"/>
  <c r="D295" i="4"/>
  <c r="D7" i="4"/>
  <c r="D760" i="4"/>
  <c r="D686" i="4"/>
  <c r="D493" i="4"/>
  <c r="D6" i="4" l="1"/>
  <c r="D1355" i="4" l="1"/>
  <c r="C103" i="4"/>
  <c r="E103" i="4" s="1"/>
  <c r="C112" i="4"/>
  <c r="E112" i="4" s="1"/>
  <c r="C1282" i="4"/>
  <c r="E1282" i="4" s="1"/>
  <c r="D1353" i="4" l="1"/>
  <c r="C398" i="4"/>
  <c r="E398" i="4" s="1"/>
  <c r="D1352" i="4" l="1"/>
  <c r="C81" i="5" l="1"/>
  <c r="C76" i="5"/>
  <c r="C74" i="5"/>
  <c r="C75" i="5" l="1"/>
  <c r="E75" i="5" s="1"/>
  <c r="E76" i="5"/>
  <c r="C80" i="5"/>
  <c r="F80" i="5"/>
  <c r="C68" i="5"/>
  <c r="F68" i="5"/>
  <c r="C60" i="5"/>
  <c r="F60" i="5"/>
  <c r="C65" i="5"/>
  <c r="F65" i="5"/>
  <c r="C57" i="5"/>
  <c r="F57" i="5"/>
  <c r="C51" i="5"/>
  <c r="E51" i="5" s="1"/>
  <c r="C48" i="5"/>
  <c r="C44" i="5"/>
  <c r="E44" i="5" s="1"/>
  <c r="C41" i="5"/>
  <c r="C37" i="5"/>
  <c r="E37" i="5" s="1"/>
  <c r="C30" i="5"/>
  <c r="C22" i="5"/>
  <c r="E22" i="5" s="1"/>
  <c r="C11" i="5"/>
  <c r="E11" i="5" s="1"/>
  <c r="C6" i="5"/>
  <c r="E6" i="5" s="1"/>
  <c r="F14" i="5"/>
  <c r="F18" i="5"/>
  <c r="F23" i="5"/>
  <c r="F25" i="5"/>
  <c r="F26" i="5"/>
  <c r="F27" i="5"/>
  <c r="F31" i="5"/>
  <c r="F32" i="5"/>
  <c r="F33" i="5"/>
  <c r="F34" i="5"/>
  <c r="F35" i="5"/>
  <c r="F36" i="5"/>
  <c r="F40" i="5"/>
  <c r="F43" i="5"/>
  <c r="F45" i="5"/>
  <c r="F46" i="5"/>
  <c r="F49" i="5"/>
  <c r="F50" i="5"/>
  <c r="F58" i="5"/>
  <c r="F59" i="5"/>
  <c r="F61" i="5"/>
  <c r="F62" i="5"/>
  <c r="F63" i="5"/>
  <c r="F64" i="5"/>
  <c r="F66" i="5"/>
  <c r="F67" i="5"/>
  <c r="F69" i="5"/>
  <c r="F70" i="5"/>
  <c r="F71" i="5"/>
  <c r="F72" i="5"/>
  <c r="F74" i="5"/>
  <c r="F81" i="5"/>
  <c r="F84" i="5"/>
  <c r="F78" i="5"/>
  <c r="F77" i="5"/>
  <c r="F56" i="5"/>
  <c r="F55" i="5"/>
  <c r="F54" i="5"/>
  <c r="F53" i="5"/>
  <c r="F47" i="5"/>
  <c r="F42" i="5"/>
  <c r="F39" i="5"/>
  <c r="F29" i="5"/>
  <c r="F28" i="5"/>
  <c r="F24" i="5"/>
  <c r="F21" i="5"/>
  <c r="F20" i="5"/>
  <c r="F19" i="5"/>
  <c r="F17" i="5"/>
  <c r="F16" i="5"/>
  <c r="F15" i="5"/>
  <c r="F13" i="5"/>
  <c r="F10" i="5"/>
  <c r="F9" i="5"/>
  <c r="F8" i="5"/>
  <c r="C73" i="5" l="1"/>
  <c r="E73" i="5" s="1"/>
  <c r="F76" i="5"/>
  <c r="F73" i="5"/>
  <c r="F38" i="5"/>
  <c r="F37" i="5"/>
  <c r="F52" i="5"/>
  <c r="F12" i="5"/>
  <c r="F11" i="5"/>
  <c r="F7" i="5"/>
  <c r="F6" i="5"/>
  <c r="C79" i="5"/>
  <c r="F22" i="5"/>
  <c r="F30" i="5"/>
  <c r="F44" i="5"/>
  <c r="C5" i="5"/>
  <c r="E5" i="5" s="1"/>
  <c r="F41" i="5"/>
  <c r="F75" i="5"/>
  <c r="F48" i="5"/>
  <c r="C889" i="4"/>
  <c r="E889" i="4" s="1"/>
  <c r="C818" i="4"/>
  <c r="C593" i="4"/>
  <c r="F5" i="5" l="1"/>
  <c r="F51" i="5"/>
  <c r="F79" i="5"/>
  <c r="C1349" i="4" l="1"/>
  <c r="C1345" i="4"/>
  <c r="C1339" i="4"/>
  <c r="C1334" i="4"/>
  <c r="C1333" i="4"/>
  <c r="C1332" i="4"/>
  <c r="C1329" i="4"/>
  <c r="C1327" i="4"/>
  <c r="C1325" i="4"/>
  <c r="C1323" i="4"/>
  <c r="C1319" i="4"/>
  <c r="C1315" i="4"/>
  <c r="C1302" i="4"/>
  <c r="C1294" i="4"/>
  <c r="C1288" i="4"/>
  <c r="C1270" i="4"/>
  <c r="E1270" i="4" s="1"/>
  <c r="C1257" i="4"/>
  <c r="C1251" i="4"/>
  <c r="C1245" i="4"/>
  <c r="C1227" i="4"/>
  <c r="C1222" i="4"/>
  <c r="C1216" i="4"/>
  <c r="E1216" i="4" s="1"/>
  <c r="C1205" i="4"/>
  <c r="C1202" i="4"/>
  <c r="C1187" i="4"/>
  <c r="C1160" i="4"/>
  <c r="C1149" i="4"/>
  <c r="C1147" i="4"/>
  <c r="C1144" i="4"/>
  <c r="C1138" i="4"/>
  <c r="C1128" i="4"/>
  <c r="C1121" i="4"/>
  <c r="C1117" i="4"/>
  <c r="C1111" i="4"/>
  <c r="C1101" i="4"/>
  <c r="C1094" i="4"/>
  <c r="C1087" i="4"/>
  <c r="E1087" i="4" s="1"/>
  <c r="C1080" i="4"/>
  <c r="C1069" i="4"/>
  <c r="C1064" i="4"/>
  <c r="C1048" i="4"/>
  <c r="C1038" i="4"/>
  <c r="C1034" i="4"/>
  <c r="C1029" i="4"/>
  <c r="C1022" i="4"/>
  <c r="C1017" i="4"/>
  <c r="C1007" i="4"/>
  <c r="C997" i="4"/>
  <c r="C974" i="4"/>
  <c r="E974" i="4" s="1"/>
  <c r="C970" i="4"/>
  <c r="E970" i="4" s="1"/>
  <c r="C967" i="4"/>
  <c r="C960" i="4"/>
  <c r="E960" i="4" s="1"/>
  <c r="C953" i="4"/>
  <c r="C942" i="4"/>
  <c r="E942" i="4" s="1"/>
  <c r="C914" i="4"/>
  <c r="C863" i="4"/>
  <c r="E863" i="4" s="1"/>
  <c r="C860" i="4"/>
  <c r="E860" i="4" s="1"/>
  <c r="C858" i="4"/>
  <c r="C856" i="4"/>
  <c r="C853" i="4"/>
  <c r="C851" i="4"/>
  <c r="C840" i="4"/>
  <c r="C837" i="4"/>
  <c r="C822" i="4"/>
  <c r="C820" i="4"/>
  <c r="C812" i="4"/>
  <c r="C810" i="4"/>
  <c r="C808" i="4"/>
  <c r="C805" i="4"/>
  <c r="C802" i="4"/>
  <c r="C796" i="4"/>
  <c r="C789" i="4"/>
  <c r="C784" i="4"/>
  <c r="C775" i="4"/>
  <c r="C771" i="4"/>
  <c r="C761" i="4"/>
  <c r="C758" i="4"/>
  <c r="E758" i="4" s="1"/>
  <c r="C756" i="4"/>
  <c r="C747" i="4"/>
  <c r="C744" i="4"/>
  <c r="C740" i="4"/>
  <c r="E740" i="4" s="1"/>
  <c r="C736" i="4"/>
  <c r="E736" i="4" s="1"/>
  <c r="C729" i="4"/>
  <c r="E729" i="4" s="1"/>
  <c r="C725" i="4"/>
  <c r="E725" i="4" s="1"/>
  <c r="C722" i="4"/>
  <c r="C710" i="4"/>
  <c r="E710" i="4" s="1"/>
  <c r="C706" i="4"/>
  <c r="E706" i="4" s="1"/>
  <c r="C692" i="4"/>
  <c r="C687" i="4"/>
  <c r="E687" i="4" s="1"/>
  <c r="C684" i="4"/>
  <c r="E684" i="4" s="1"/>
  <c r="C681" i="4"/>
  <c r="C673" i="4"/>
  <c r="E673" i="4" s="1"/>
  <c r="C669" i="4"/>
  <c r="C665" i="4"/>
  <c r="E665" i="4" s="1"/>
  <c r="C662" i="4"/>
  <c r="E662" i="4" s="1"/>
  <c r="C659" i="4"/>
  <c r="C656" i="4"/>
  <c r="C653" i="4"/>
  <c r="E653" i="4" s="1"/>
  <c r="C650" i="4"/>
  <c r="E650" i="4" s="1"/>
  <c r="C645" i="4"/>
  <c r="C636" i="4"/>
  <c r="C628" i="4"/>
  <c r="E628" i="4" s="1"/>
  <c r="C621" i="4"/>
  <c r="E621" i="4" s="1"/>
  <c r="C613" i="4"/>
  <c r="E613" i="4" s="1"/>
  <c r="C603" i="4"/>
  <c r="E603" i="4" s="1"/>
  <c r="C599" i="4"/>
  <c r="C588" i="4"/>
  <c r="C578" i="4"/>
  <c r="C570" i="4"/>
  <c r="E570" i="4" s="1"/>
  <c r="C551" i="4"/>
  <c r="E551" i="4" s="1"/>
  <c r="C546" i="4"/>
  <c r="E546" i="4" s="1"/>
  <c r="C538" i="4"/>
  <c r="C529" i="4"/>
  <c r="C518" i="4"/>
  <c r="C510" i="4"/>
  <c r="C494" i="4"/>
  <c r="E494" i="4" s="1"/>
  <c r="C488" i="4"/>
  <c r="C484" i="4"/>
  <c r="C480" i="4"/>
  <c r="C473" i="4"/>
  <c r="C468" i="4"/>
  <c r="C463" i="4"/>
  <c r="C458" i="4"/>
  <c r="C452" i="4"/>
  <c r="C443" i="4"/>
  <c r="C438" i="4"/>
  <c r="C435" i="4"/>
  <c r="E435" i="4" s="1"/>
  <c r="C428" i="4"/>
  <c r="E428" i="4" s="1"/>
  <c r="C422" i="4"/>
  <c r="E422" i="4" s="1"/>
  <c r="C418" i="4"/>
  <c r="E418" i="4" s="1"/>
  <c r="C414" i="4"/>
  <c r="C410" i="4"/>
  <c r="C404" i="4"/>
  <c r="C391" i="4"/>
  <c r="E391" i="4" s="1"/>
  <c r="C386" i="4"/>
  <c r="C382" i="4"/>
  <c r="E382" i="4" s="1"/>
  <c r="C376" i="4"/>
  <c r="C368" i="4"/>
  <c r="C358" i="4"/>
  <c r="C348" i="4"/>
  <c r="C334" i="4"/>
  <c r="E334" i="4" s="1"/>
  <c r="C325" i="4"/>
  <c r="C317" i="4"/>
  <c r="C310" i="4"/>
  <c r="C299" i="4"/>
  <c r="E299" i="4" s="1"/>
  <c r="C296" i="4"/>
  <c r="C293" i="4"/>
  <c r="E293" i="4" s="1"/>
  <c r="C283" i="4"/>
  <c r="C281" i="4"/>
  <c r="C279" i="4"/>
  <c r="C277" i="4"/>
  <c r="C274" i="4"/>
  <c r="C268" i="4"/>
  <c r="C263" i="4"/>
  <c r="C261" i="4"/>
  <c r="C256" i="4"/>
  <c r="C250" i="4"/>
  <c r="C247" i="4"/>
  <c r="C244" i="4"/>
  <c r="C237" i="4"/>
  <c r="C233" i="4"/>
  <c r="E233" i="4" s="1"/>
  <c r="C218" i="4"/>
  <c r="C211" i="4"/>
  <c r="C205" i="4"/>
  <c r="C199" i="4"/>
  <c r="C191" i="4"/>
  <c r="C184" i="4"/>
  <c r="C177" i="4"/>
  <c r="E177" i="4" s="1"/>
  <c r="C170" i="4"/>
  <c r="E170" i="4" s="1"/>
  <c r="C163" i="4"/>
  <c r="E163" i="4" s="1"/>
  <c r="C156" i="4"/>
  <c r="C150" i="4"/>
  <c r="C142" i="4"/>
  <c r="C135" i="4"/>
  <c r="C123" i="4"/>
  <c r="C90" i="4"/>
  <c r="C81" i="4"/>
  <c r="C73" i="4"/>
  <c r="C62" i="4"/>
  <c r="E62" i="4" s="1"/>
  <c r="C51" i="4"/>
  <c r="C40" i="4"/>
  <c r="C29" i="4"/>
  <c r="E29" i="4" s="1"/>
  <c r="C20" i="4"/>
  <c r="E20" i="4" s="1"/>
  <c r="C8" i="4"/>
  <c r="E8" i="4" s="1"/>
  <c r="C1343" i="4" l="1"/>
  <c r="E1343" i="4" s="1"/>
  <c r="E1345" i="4"/>
  <c r="C1226" i="4"/>
  <c r="C1204" i="4"/>
  <c r="E1204" i="4" s="1"/>
  <c r="C1120" i="4"/>
  <c r="C1100" i="4"/>
  <c r="C1037" i="4"/>
  <c r="E1037" i="4" s="1"/>
  <c r="C760" i="4"/>
  <c r="C580" i="4"/>
  <c r="E580" i="4" s="1"/>
  <c r="C493" i="4"/>
  <c r="E493" i="4" s="1"/>
  <c r="C437" i="4"/>
  <c r="C1326" i="4"/>
  <c r="C1331" i="4"/>
  <c r="C385" i="4"/>
  <c r="E385" i="4" s="1"/>
  <c r="C295" i="4"/>
  <c r="E295" i="4" s="1"/>
  <c r="C276" i="4"/>
  <c r="E276" i="4" s="1"/>
  <c r="C7" i="4"/>
  <c r="E7" i="4" s="1"/>
  <c r="C236" i="4"/>
  <c r="C862" i="4"/>
  <c r="E862" i="4" s="1"/>
  <c r="C973" i="4"/>
  <c r="E973" i="4" s="1"/>
  <c r="C1269" i="4"/>
  <c r="E1269" i="4" s="1"/>
  <c r="C839" i="4"/>
  <c r="E839" i="4" s="1"/>
  <c r="C1159" i="4"/>
  <c r="C686" i="4"/>
  <c r="E686" i="4" s="1"/>
  <c r="C550" i="4" l="1"/>
  <c r="E550" i="4" s="1"/>
  <c r="C60" i="3"/>
  <c r="C37" i="3"/>
  <c r="E37" i="3" s="1"/>
  <c r="C6" i="4" l="1"/>
  <c r="E6" i="4" s="1"/>
  <c r="C68" i="3" l="1"/>
  <c r="C65" i="3"/>
  <c r="C62" i="3"/>
  <c r="E62" i="3" s="1"/>
  <c r="C21" i="3"/>
  <c r="E21" i="3" s="1"/>
  <c r="C6" i="3"/>
  <c r="E6" i="3" s="1"/>
  <c r="C59" i="3"/>
  <c r="C31" i="3"/>
  <c r="E31" i="3" s="1"/>
  <c r="C64" i="3" l="1"/>
  <c r="C5" i="3"/>
  <c r="E5" i="3" s="1"/>
  <c r="C30" i="3"/>
  <c r="E30" i="3" s="1"/>
  <c r="C70" i="3" l="1"/>
  <c r="C85" i="5" l="1"/>
  <c r="E85" i="5" s="1"/>
  <c r="E70" i="3"/>
  <c r="C1355" i="4"/>
  <c r="C83" i="5" l="1"/>
  <c r="C82" i="5" s="1"/>
  <c r="C1353" i="4"/>
  <c r="E1353" i="4" s="1"/>
  <c r="E1355" i="4"/>
  <c r="F85" i="5"/>
  <c r="F83" i="5"/>
  <c r="C1352" i="4" l="1"/>
  <c r="E1352" i="4" s="1"/>
  <c r="F82" i="5"/>
</calcChain>
</file>

<file path=xl/sharedStrings.xml><?xml version="1.0" encoding="utf-8"?>
<sst xmlns="http://schemas.openxmlformats.org/spreadsheetml/2006/main" count="2890" uniqueCount="1364">
  <si>
    <t>单位:万元</t>
    <phoneticPr fontId="4" type="noConversion"/>
  </si>
  <si>
    <t>科目号</t>
    <phoneticPr fontId="4" type="noConversion"/>
  </si>
  <si>
    <t>科目名称</t>
    <phoneticPr fontId="4" type="noConversion"/>
  </si>
  <si>
    <t xml:space="preserve">   县级基本财力保障机制奖补资金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</si>
  <si>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</si>
  <si>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</si>
  <si>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</si>
  <si>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</si>
  <si>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文化旅游体育与传媒共同财政事权转移支付收入</t>
  </si>
  <si>
    <t>社会保障和就业共同财政事权转移支付收入</t>
  </si>
  <si>
    <t>住房保障共同财政事权转移支付收入</t>
  </si>
  <si>
    <t>科目号</t>
    <phoneticPr fontId="4" type="noConversion"/>
  </si>
  <si>
    <t>科目名称</t>
    <phoneticPr fontId="4" type="noConversion"/>
  </si>
  <si>
    <t>一、一般公共预算收入</t>
    <phoneticPr fontId="4" type="noConversion"/>
  </si>
  <si>
    <t>税收收入</t>
    <phoneticPr fontId="4" type="noConversion"/>
  </si>
  <si>
    <t>增值税</t>
    <phoneticPr fontId="4" type="noConversion"/>
  </si>
  <si>
    <t>企业所得税</t>
    <phoneticPr fontId="4" type="noConversion"/>
  </si>
  <si>
    <t>个人所得税</t>
    <phoneticPr fontId="4" type="noConversion"/>
  </si>
  <si>
    <t>资源税</t>
    <phoneticPr fontId="4" type="noConversion"/>
  </si>
  <si>
    <t>城市维护建设税</t>
    <phoneticPr fontId="4" type="noConversion"/>
  </si>
  <si>
    <t>房产税</t>
    <phoneticPr fontId="4" type="noConversion"/>
  </si>
  <si>
    <t>印花税</t>
    <phoneticPr fontId="4" type="noConversion"/>
  </si>
  <si>
    <t>城镇土地使用税</t>
    <phoneticPr fontId="4" type="noConversion"/>
  </si>
  <si>
    <t>土地增值税</t>
    <phoneticPr fontId="4" type="noConversion"/>
  </si>
  <si>
    <t>车船税</t>
    <phoneticPr fontId="4" type="noConversion"/>
  </si>
  <si>
    <t>耕地占用税</t>
    <phoneticPr fontId="4" type="noConversion"/>
  </si>
  <si>
    <t>契税</t>
    <phoneticPr fontId="4" type="noConversion"/>
  </si>
  <si>
    <t>环境保护税</t>
    <phoneticPr fontId="4" type="noConversion"/>
  </si>
  <si>
    <t>其他税收收入</t>
    <phoneticPr fontId="4" type="noConversion"/>
  </si>
  <si>
    <t>非税收入</t>
    <phoneticPr fontId="4" type="noConversion"/>
  </si>
  <si>
    <t>专项收入</t>
    <phoneticPr fontId="4" type="noConversion"/>
  </si>
  <si>
    <t>行政事业性收费收入</t>
    <phoneticPr fontId="4" type="noConversion"/>
  </si>
  <si>
    <t>罚没收入</t>
    <phoneticPr fontId="4" type="noConversion"/>
  </si>
  <si>
    <t>国有资本经营收入</t>
    <phoneticPr fontId="4" type="noConversion"/>
  </si>
  <si>
    <t>国有资源（资产）有偿使用收入</t>
    <phoneticPr fontId="4" type="noConversion"/>
  </si>
  <si>
    <t>捐赠收入</t>
    <phoneticPr fontId="4" type="noConversion"/>
  </si>
  <si>
    <t>政府住房基金收入</t>
    <phoneticPr fontId="4" type="noConversion"/>
  </si>
  <si>
    <t>其他收入</t>
    <phoneticPr fontId="4" type="noConversion"/>
  </si>
  <si>
    <t>二、上级补助收入</t>
    <phoneticPr fontId="4" type="noConversion"/>
  </si>
  <si>
    <t>返还性收入</t>
    <phoneticPr fontId="4" type="noConversion"/>
  </si>
  <si>
    <t xml:space="preserve">   所得税基数返还收入</t>
    <phoneticPr fontId="4" type="noConversion"/>
  </si>
  <si>
    <t xml:space="preserve">   成品油税费改革税收返还收入</t>
    <phoneticPr fontId="4" type="noConversion"/>
  </si>
  <si>
    <t xml:space="preserve">   增值税税收返还收入</t>
    <phoneticPr fontId="4" type="noConversion"/>
  </si>
  <si>
    <t xml:space="preserve">   增值税“五五分享”税收返还收入</t>
    <phoneticPr fontId="4" type="noConversion"/>
  </si>
  <si>
    <t xml:space="preserve">   其他税收返还收入</t>
    <phoneticPr fontId="4" type="noConversion"/>
  </si>
  <si>
    <t>一般性转移支付收入</t>
    <phoneticPr fontId="4" type="noConversion"/>
  </si>
  <si>
    <t xml:space="preserve">   均衡性转移支付收入</t>
    <phoneticPr fontId="4" type="noConversion"/>
  </si>
  <si>
    <t>结算补助收入</t>
    <phoneticPr fontId="4" type="noConversion"/>
  </si>
  <si>
    <t>企业事业单位划转补助收入</t>
    <phoneticPr fontId="4" type="noConversion"/>
  </si>
  <si>
    <t>固定数额补助收入</t>
    <phoneticPr fontId="4" type="noConversion"/>
  </si>
  <si>
    <t>贫困地区转移支付收入</t>
    <phoneticPr fontId="3" type="noConversion"/>
  </si>
  <si>
    <t>公共安全共同财政事权转移支付收入</t>
    <phoneticPr fontId="4" type="noConversion"/>
  </si>
  <si>
    <t>教育共同财政事权转移支付收入</t>
    <phoneticPr fontId="4" type="noConversion"/>
  </si>
  <si>
    <t>医疗卫生共同财政事权转移支付收入</t>
    <phoneticPr fontId="4" type="noConversion"/>
  </si>
  <si>
    <t>节能环保共同财政事权转移支付收入</t>
    <phoneticPr fontId="4" type="noConversion"/>
  </si>
  <si>
    <t>农林水共同财政事权转移支付收入</t>
    <phoneticPr fontId="4" type="noConversion"/>
  </si>
  <si>
    <t>交通运输共同财政事权转移支付收入</t>
    <phoneticPr fontId="4" type="noConversion"/>
  </si>
  <si>
    <t>其他一般性转移支付收入</t>
    <phoneticPr fontId="4" type="noConversion"/>
  </si>
  <si>
    <t>专项转移支付收入</t>
    <phoneticPr fontId="4" type="noConversion"/>
  </si>
  <si>
    <t>三、债务转贷收入</t>
    <phoneticPr fontId="4" type="noConversion"/>
  </si>
  <si>
    <t>地方政府一般债务转贷收入</t>
    <phoneticPr fontId="4" type="noConversion"/>
  </si>
  <si>
    <t>地方政府一般债券转贷收入</t>
    <phoneticPr fontId="4" type="noConversion"/>
  </si>
  <si>
    <t>四、上年结余收入</t>
    <phoneticPr fontId="4" type="noConversion"/>
  </si>
  <si>
    <t>上年结余收入</t>
    <phoneticPr fontId="4" type="noConversion"/>
  </si>
  <si>
    <t>五、调入资金</t>
    <phoneticPr fontId="4" type="noConversion"/>
  </si>
  <si>
    <t>调入一般公共预算资金</t>
    <phoneticPr fontId="4" type="noConversion"/>
  </si>
  <si>
    <t>从政府性基金预算调入一般公共预算</t>
    <phoneticPr fontId="4" type="noConversion"/>
  </si>
  <si>
    <t>从其他资金调入一般公共预算</t>
    <phoneticPr fontId="4" type="noConversion"/>
  </si>
  <si>
    <t>六、动用预算稳定调节基金</t>
    <phoneticPr fontId="4" type="noConversion"/>
  </si>
  <si>
    <t>动用预算稳定调节基金</t>
    <phoneticPr fontId="4" type="noConversion"/>
  </si>
  <si>
    <t>收  入  合  计</t>
    <phoneticPr fontId="4" type="noConversion"/>
  </si>
  <si>
    <t>2021年预算</t>
    <phoneticPr fontId="4" type="noConversion"/>
  </si>
  <si>
    <t>（功能分类支出）</t>
    <phoneticPr fontId="4" type="noConversion"/>
  </si>
  <si>
    <t>一、一般公共预算支出</t>
    <phoneticPr fontId="4" type="noConversion"/>
  </si>
  <si>
    <t>一般公共服务支出</t>
    <phoneticPr fontId="4" type="noConversion"/>
  </si>
  <si>
    <t>一般公共服务支出</t>
    <phoneticPr fontId="4" type="noConversion"/>
  </si>
  <si>
    <t xml:space="preserve"> 人大事务</t>
    <phoneticPr fontId="4" type="noConversion"/>
  </si>
  <si>
    <t xml:space="preserve"> 人大事务</t>
    <phoneticPr fontId="4" type="noConversion"/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</si>
  <si>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</si>
  <si>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</si>
  <si>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</si>
  <si>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</si>
  <si>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</si>
  <si>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</si>
  <si>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</si>
  <si>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</si>
  <si>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</si>
  <si>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</si>
  <si>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</si>
  <si>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  <phoneticPr fontId="4" type="noConversion"/>
  </si>
  <si>
    <t>政协会议</t>
  </si>
  <si>
    <t>委员视察</t>
  </si>
  <si>
    <t>参政议政</t>
  </si>
  <si>
    <t>其他政协事务支出</t>
  </si>
  <si>
    <t xml:space="preserve"> 政府办公厅（室）及相关机构事务</t>
    <phoneticPr fontId="4" type="noConversion"/>
  </si>
  <si>
    <t>专项服务</t>
  </si>
  <si>
    <t>专项业务及机关事务管理</t>
    <phoneticPr fontId="3" type="noConversion"/>
  </si>
  <si>
    <t>专项业务活动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</si>
  <si>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</si>
  <si>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</si>
  <si>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</si>
  <si>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</si>
  <si>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  <phoneticPr fontId="4" type="noConversion"/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</si>
  <si>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</si>
  <si>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</si>
  <si>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</si>
  <si>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</si>
  <si>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</si>
  <si>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</si>
  <si>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  <phoneticPr fontId="4" type="noConversion"/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</si>
  <si>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</si>
  <si>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</si>
  <si>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</si>
  <si>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</si>
  <si>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</si>
  <si>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</si>
  <si>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  <phoneticPr fontId="4" type="noConversion"/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</si>
  <si>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</si>
  <si>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</si>
  <si>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</si>
  <si>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</si>
  <si>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</si>
  <si>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</si>
  <si>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  <phoneticPr fontId="4" type="noConversion"/>
  </si>
  <si>
    <t>税务办案</t>
  </si>
  <si>
    <t>税收业务</t>
    <phoneticPr fontId="3" type="noConversion"/>
  </si>
  <si>
    <t>发票管理及税务登记</t>
    <phoneticPr fontId="4" type="noConversion"/>
  </si>
  <si>
    <t>代扣代收代征税款手续费</t>
  </si>
  <si>
    <t>其他税收事务支出</t>
  </si>
  <si>
    <t>税务宣传</t>
  </si>
  <si>
    <t xml:space="preserve"> 审计事务</t>
    <phoneticPr fontId="4" type="noConversion"/>
  </si>
  <si>
    <t>协税护税</t>
  </si>
  <si>
    <t>审计业务</t>
  </si>
  <si>
    <t xml:space="preserve"> 审计事务</t>
    <phoneticPr fontId="4" type="noConversion"/>
  </si>
  <si>
    <t>审计管理</t>
  </si>
  <si>
    <t>其他审计事务支出</t>
  </si>
  <si>
    <t xml:space="preserve"> 海关事务</t>
    <phoneticPr fontId="4" type="noConversion"/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</si>
  <si>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</si>
  <si>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</si>
  <si>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</si>
  <si>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</si>
  <si>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</si>
  <si>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</si>
  <si>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</si>
  <si>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  <phoneticPr fontId="4" type="noConversion"/>
  </si>
  <si>
    <t>大案要案查处</t>
  </si>
  <si>
    <t xml:space="preserve"> 人力资源事务</t>
    <phoneticPr fontId="4" type="noConversion"/>
  </si>
  <si>
    <t>派驻派出机构</t>
  </si>
  <si>
    <t>巡视工作</t>
    <phoneticPr fontId="4" type="noConversion"/>
  </si>
  <si>
    <t>其他纪检监察事务支出</t>
  </si>
  <si>
    <t>政府特殊津贴</t>
  </si>
  <si>
    <t xml:space="preserve"> 商贸事务</t>
    <phoneticPr fontId="4" type="noConversion"/>
  </si>
  <si>
    <t>资助留学回国人员</t>
  </si>
  <si>
    <t>博士后日常经费</t>
  </si>
  <si>
    <t>引进人才费用</t>
  </si>
  <si>
    <t>对外贸易管理</t>
  </si>
  <si>
    <t>其他人力资源事务支出</t>
  </si>
  <si>
    <t>国际经济合作</t>
  </si>
  <si>
    <t xml:space="preserve"> 纪检监察事务</t>
    <phoneticPr fontId="4" type="noConversion"/>
  </si>
  <si>
    <t>外资管理</t>
  </si>
  <si>
    <t>国内贸易管理</t>
  </si>
  <si>
    <t>招商引资</t>
  </si>
  <si>
    <t>其他商贸事务支出</t>
  </si>
  <si>
    <t xml:space="preserve"> 知识产权事务</t>
    <phoneticPr fontId="4" type="noConversion"/>
  </si>
  <si>
    <t>专利审批</t>
  </si>
  <si>
    <t>知识产权战略和规划</t>
    <phoneticPr fontId="3" type="noConversion"/>
  </si>
  <si>
    <t>国际合作与交流</t>
    <phoneticPr fontId="3" type="noConversion"/>
  </si>
  <si>
    <t>知识产权宏观管理</t>
  </si>
  <si>
    <t>商标管理</t>
  </si>
  <si>
    <t>原产地地理标志管理</t>
  </si>
  <si>
    <t>其他知识产权事务支出</t>
  </si>
  <si>
    <t xml:space="preserve"> 民族事务</t>
    <phoneticPr fontId="4" type="noConversion"/>
  </si>
  <si>
    <t xml:space="preserve"> 知识产权事务</t>
    <phoneticPr fontId="4" type="noConversion"/>
  </si>
  <si>
    <t>民族工作专项</t>
  </si>
  <si>
    <t>其他民族事务支出</t>
  </si>
  <si>
    <t xml:space="preserve"> 港澳台事务</t>
    <phoneticPr fontId="4" type="noConversion"/>
  </si>
  <si>
    <t>国家知识产权战略</t>
  </si>
  <si>
    <t>专利试点和产业化推进</t>
  </si>
  <si>
    <t>国际组织专项活动</t>
  </si>
  <si>
    <t>港澳事务</t>
  </si>
  <si>
    <t>台湾事务</t>
  </si>
  <si>
    <t>其他港澳台事务支出</t>
  </si>
  <si>
    <t xml:space="preserve"> 档案事务</t>
    <phoneticPr fontId="4" type="noConversion"/>
  </si>
  <si>
    <t xml:space="preserve"> 民族事务</t>
    <phoneticPr fontId="4" type="noConversion"/>
  </si>
  <si>
    <t>档案馆</t>
  </si>
  <si>
    <t>其他档案事务支出</t>
  </si>
  <si>
    <t xml:space="preserve"> 民主党派及工商联事务</t>
    <phoneticPr fontId="4" type="noConversion"/>
  </si>
  <si>
    <t xml:space="preserve"> 港澳台事务</t>
    <phoneticPr fontId="4" type="noConversion"/>
  </si>
  <si>
    <t>其他民主党派及工商联事务支出</t>
  </si>
  <si>
    <t xml:space="preserve"> 群众团体事务</t>
    <phoneticPr fontId="4" type="noConversion"/>
  </si>
  <si>
    <t xml:space="preserve"> 档案事务</t>
    <phoneticPr fontId="4" type="noConversion"/>
  </si>
  <si>
    <t>工会事务</t>
  </si>
  <si>
    <t>其他群众团体事务支出</t>
  </si>
  <si>
    <t xml:space="preserve"> 党委办公厅（室）及相关机构事务</t>
    <phoneticPr fontId="4" type="noConversion"/>
  </si>
  <si>
    <t xml:space="preserve"> 民主党派及工商联事务</t>
    <phoneticPr fontId="4" type="noConversion"/>
  </si>
  <si>
    <t>专项业务</t>
  </si>
  <si>
    <t>其他党委办公厅（室）及相关机构事务支出</t>
  </si>
  <si>
    <t xml:space="preserve"> 组织事务</t>
    <phoneticPr fontId="4" type="noConversion"/>
  </si>
  <si>
    <t xml:space="preserve"> 群众团体事务</t>
    <phoneticPr fontId="4" type="noConversion"/>
  </si>
  <si>
    <t>公务员事务</t>
  </si>
  <si>
    <t>其他组织事务支出</t>
  </si>
  <si>
    <t xml:space="preserve"> 宣传事务</t>
    <phoneticPr fontId="4" type="noConversion"/>
  </si>
  <si>
    <t xml:space="preserve"> 党委办公厅（室）及相关机构事务</t>
    <phoneticPr fontId="4" type="noConversion"/>
  </si>
  <si>
    <t>宣传管理</t>
    <phoneticPr fontId="4" type="noConversion"/>
  </si>
  <si>
    <t>其他宣传事务支出</t>
  </si>
  <si>
    <t xml:space="preserve"> 统战事务</t>
    <phoneticPr fontId="4" type="noConversion"/>
  </si>
  <si>
    <t xml:space="preserve"> 组织事务</t>
    <phoneticPr fontId="4" type="noConversion"/>
  </si>
  <si>
    <t>宗教事务</t>
  </si>
  <si>
    <t>华侨事务</t>
  </si>
  <si>
    <t>其他统战事务支出</t>
  </si>
  <si>
    <t xml:space="preserve"> 对外联络事务</t>
    <phoneticPr fontId="4" type="noConversion"/>
  </si>
  <si>
    <t xml:space="preserve"> 宣传事务</t>
    <phoneticPr fontId="4" type="noConversion"/>
  </si>
  <si>
    <t>宣传管理</t>
    <phoneticPr fontId="4" type="noConversion"/>
  </si>
  <si>
    <t>其他对外联络事务支出</t>
  </si>
  <si>
    <t xml:space="preserve"> 其他共产党事务支出</t>
    <phoneticPr fontId="4" type="noConversion"/>
  </si>
  <si>
    <t xml:space="preserve"> 统战事务</t>
    <phoneticPr fontId="4" type="noConversion"/>
  </si>
  <si>
    <t>其他共产党事务支出</t>
  </si>
  <si>
    <t xml:space="preserve"> 网信事务</t>
    <phoneticPr fontId="4" type="noConversion"/>
  </si>
  <si>
    <t xml:space="preserve"> 对外联络事务</t>
    <phoneticPr fontId="4" type="noConversion"/>
  </si>
  <si>
    <t>信息安全事务</t>
    <phoneticPr fontId="4" type="noConversion"/>
  </si>
  <si>
    <t>其他网信事务支出</t>
  </si>
  <si>
    <t xml:space="preserve"> 市场监督管理事务</t>
    <phoneticPr fontId="4" type="noConversion"/>
  </si>
  <si>
    <t xml:space="preserve"> 其他共产党事务支出</t>
    <phoneticPr fontId="4" type="noConversion"/>
  </si>
  <si>
    <t>市场主体管理</t>
    <phoneticPr fontId="4" type="noConversion"/>
  </si>
  <si>
    <t>市场秩序执法</t>
    <phoneticPr fontId="4" type="noConversion"/>
  </si>
  <si>
    <t>质量基础</t>
    <phoneticPr fontId="4" type="noConversion"/>
  </si>
  <si>
    <t>药品事务</t>
  </si>
  <si>
    <t xml:space="preserve"> 网信事务</t>
    <phoneticPr fontId="4" type="noConversion"/>
  </si>
  <si>
    <t>医疗器械事务</t>
  </si>
  <si>
    <t>化妆品事务</t>
  </si>
  <si>
    <t>质量安全监管</t>
    <phoneticPr fontId="4" type="noConversion"/>
  </si>
  <si>
    <t>食品安全监管</t>
    <phoneticPr fontId="4" type="noConversion"/>
  </si>
  <si>
    <t>信息安全事务</t>
    <phoneticPr fontId="4" type="noConversion"/>
  </si>
  <si>
    <t>其他市场监督管理事务</t>
  </si>
  <si>
    <t xml:space="preserve"> 其他一般公共服务支出</t>
    <phoneticPr fontId="4" type="noConversion"/>
  </si>
  <si>
    <t xml:space="preserve"> 市场监督管理事务</t>
    <phoneticPr fontId="4" type="noConversion"/>
  </si>
  <si>
    <t>国家赔偿费用支出</t>
  </si>
  <si>
    <t>其他一般公共服务支出</t>
  </si>
  <si>
    <t>外交支出</t>
  </si>
  <si>
    <t xml:space="preserve"> 外交管理事务</t>
    <phoneticPr fontId="4" type="noConversion"/>
  </si>
  <si>
    <t>市场主体管理</t>
    <phoneticPr fontId="4" type="noConversion"/>
  </si>
  <si>
    <t>市场秩序执法</t>
    <phoneticPr fontId="4" type="noConversion"/>
  </si>
  <si>
    <t>质量基础</t>
    <phoneticPr fontId="4" type="noConversion"/>
  </si>
  <si>
    <t>其他外交管理事务支出</t>
  </si>
  <si>
    <t xml:space="preserve"> 驻外机构</t>
    <phoneticPr fontId="4" type="noConversion"/>
  </si>
  <si>
    <t>质量安全监管</t>
    <phoneticPr fontId="4" type="noConversion"/>
  </si>
  <si>
    <t>驻外使领馆(团、处)</t>
  </si>
  <si>
    <t>食品安全监管</t>
    <phoneticPr fontId="4" type="noConversion"/>
  </si>
  <si>
    <t>其他驻外机构支出</t>
  </si>
  <si>
    <t xml:space="preserve"> 对外援助</t>
    <phoneticPr fontId="4" type="noConversion"/>
  </si>
  <si>
    <t>援外优惠贷款贴息</t>
  </si>
  <si>
    <t xml:space="preserve"> 其他一般公共服务支出</t>
    <phoneticPr fontId="4" type="noConversion"/>
  </si>
  <si>
    <t>对外援助</t>
  </si>
  <si>
    <t xml:space="preserve"> 国际组织</t>
    <phoneticPr fontId="4" type="noConversion"/>
  </si>
  <si>
    <t>国际组织会费</t>
  </si>
  <si>
    <t>国际组织捐赠</t>
  </si>
  <si>
    <t xml:space="preserve"> 外交管理事务</t>
    <phoneticPr fontId="4" type="noConversion"/>
  </si>
  <si>
    <t>维和摊款</t>
  </si>
  <si>
    <t>国际组织股金及基金</t>
  </si>
  <si>
    <t>其他国际组织支出</t>
  </si>
  <si>
    <t xml:space="preserve"> 对外合作与交流</t>
    <phoneticPr fontId="4" type="noConversion"/>
  </si>
  <si>
    <t>在华国际会议</t>
  </si>
  <si>
    <t>国际交流活动</t>
  </si>
  <si>
    <t>对外合作活动</t>
    <phoneticPr fontId="4" type="noConversion"/>
  </si>
  <si>
    <t>其他对外合作与交流支出</t>
  </si>
  <si>
    <t xml:space="preserve"> 对外宣传</t>
    <phoneticPr fontId="4" type="noConversion"/>
  </si>
  <si>
    <t>对外宣传</t>
  </si>
  <si>
    <t xml:space="preserve"> 对外援助</t>
    <phoneticPr fontId="4" type="noConversion"/>
  </si>
  <si>
    <t xml:space="preserve"> 边界勘界联检</t>
    <phoneticPr fontId="4" type="noConversion"/>
  </si>
  <si>
    <t>边界勘界</t>
  </si>
  <si>
    <t>边界联检</t>
  </si>
  <si>
    <t xml:space="preserve"> 国际组织</t>
    <phoneticPr fontId="4" type="noConversion"/>
  </si>
  <si>
    <t>边界界桩维护</t>
  </si>
  <si>
    <t>其他支出</t>
  </si>
  <si>
    <t xml:space="preserve"> 国际发展合作</t>
    <phoneticPr fontId="4" type="noConversion"/>
  </si>
  <si>
    <t xml:space="preserve"> 对外合作与交流</t>
    <phoneticPr fontId="4" type="noConversion"/>
  </si>
  <si>
    <t>其他国际发展合作支出</t>
  </si>
  <si>
    <t xml:space="preserve"> 其他外交支出</t>
    <phoneticPr fontId="4" type="noConversion"/>
  </si>
  <si>
    <t>对外合作活动</t>
    <phoneticPr fontId="4" type="noConversion"/>
  </si>
  <si>
    <t>其他外交支出</t>
  </si>
  <si>
    <t>国防支出</t>
  </si>
  <si>
    <t xml:space="preserve"> 对外宣传</t>
    <phoneticPr fontId="4" type="noConversion"/>
  </si>
  <si>
    <t xml:space="preserve"> 现役部队</t>
    <phoneticPr fontId="4" type="noConversion"/>
  </si>
  <si>
    <t>现役部队</t>
  </si>
  <si>
    <t xml:space="preserve"> 边界勘界联检</t>
    <phoneticPr fontId="4" type="noConversion"/>
  </si>
  <si>
    <t xml:space="preserve"> 国防科研事业</t>
    <phoneticPr fontId="4" type="noConversion"/>
  </si>
  <si>
    <t>国防科研事业</t>
  </si>
  <si>
    <t xml:space="preserve"> 专项工程</t>
    <phoneticPr fontId="4" type="noConversion"/>
  </si>
  <si>
    <t>专项工程</t>
  </si>
  <si>
    <t xml:space="preserve"> 国防动员</t>
    <phoneticPr fontId="4" type="noConversion"/>
  </si>
  <si>
    <t xml:space="preserve"> 国际发展合作</t>
    <phoneticPr fontId="4" type="noConversion"/>
  </si>
  <si>
    <t>兵役征集</t>
  </si>
  <si>
    <t>经济动员</t>
  </si>
  <si>
    <t>人民防空</t>
  </si>
  <si>
    <t>交通战备</t>
  </si>
  <si>
    <t>国防教育</t>
  </si>
  <si>
    <t>预备役部队</t>
  </si>
  <si>
    <t xml:space="preserve"> 其他外交支出</t>
    <phoneticPr fontId="4" type="noConversion"/>
  </si>
  <si>
    <t>民兵</t>
  </si>
  <si>
    <t>边海防</t>
  </si>
  <si>
    <t>其他国防动员支出</t>
  </si>
  <si>
    <t xml:space="preserve"> 现役部队</t>
    <phoneticPr fontId="4" type="noConversion"/>
  </si>
  <si>
    <t xml:space="preserve"> 其他国防支出</t>
    <phoneticPr fontId="4" type="noConversion"/>
  </si>
  <si>
    <t>其他国防支出</t>
  </si>
  <si>
    <t>公共安全支出</t>
  </si>
  <si>
    <t xml:space="preserve"> 武装警察部队</t>
    <phoneticPr fontId="4" type="noConversion"/>
  </si>
  <si>
    <t>武装警察部队</t>
  </si>
  <si>
    <t>其他武装警察部队支出</t>
  </si>
  <si>
    <t xml:space="preserve"> 公安</t>
    <phoneticPr fontId="4" type="noConversion"/>
  </si>
  <si>
    <t>执法办案</t>
  </si>
  <si>
    <t>特别业务</t>
  </si>
  <si>
    <t>特勤业务</t>
    <phoneticPr fontId="4" type="noConversion"/>
  </si>
  <si>
    <t>移民事务</t>
    <phoneticPr fontId="4" type="noConversion"/>
  </si>
  <si>
    <t>其他公安支出</t>
  </si>
  <si>
    <t xml:space="preserve"> 国家安全</t>
    <phoneticPr fontId="4" type="noConversion"/>
  </si>
  <si>
    <t>安全业务</t>
  </si>
  <si>
    <t>其他国家安全支出</t>
  </si>
  <si>
    <t xml:space="preserve"> 检察</t>
    <phoneticPr fontId="4" type="noConversion"/>
  </si>
  <si>
    <t>“两房”建设</t>
  </si>
  <si>
    <t>检察监督</t>
  </si>
  <si>
    <t>其他检察支出</t>
  </si>
  <si>
    <t xml:space="preserve"> 法院</t>
    <phoneticPr fontId="4" type="noConversion"/>
  </si>
  <si>
    <t>案件审判</t>
  </si>
  <si>
    <t>案件执行</t>
  </si>
  <si>
    <t>“两庭”建设</t>
  </si>
  <si>
    <t>其他法院支出</t>
  </si>
  <si>
    <t>基层司法业务</t>
  </si>
  <si>
    <t>普法宣传</t>
  </si>
  <si>
    <t>律师管理</t>
    <phoneticPr fontId="3" type="noConversion"/>
  </si>
  <si>
    <t>公共法律服务</t>
    <phoneticPr fontId="3" type="noConversion"/>
  </si>
  <si>
    <t>国家统一法律职业资格考试</t>
  </si>
  <si>
    <t>社区矫正</t>
  </si>
  <si>
    <t>法制建设</t>
  </si>
  <si>
    <t>其他司法支出</t>
  </si>
  <si>
    <t xml:space="preserve"> 监狱</t>
    <phoneticPr fontId="4" type="noConversion"/>
  </si>
  <si>
    <t xml:space="preserve"> 司法</t>
    <phoneticPr fontId="4" type="noConversion"/>
  </si>
  <si>
    <t>犯人生活</t>
  </si>
  <si>
    <t>犯人改造</t>
  </si>
  <si>
    <t>狱政设施建设</t>
  </si>
  <si>
    <t>律师公证管理</t>
  </si>
  <si>
    <t>法律援助</t>
  </si>
  <si>
    <t>其他监狱支出</t>
  </si>
  <si>
    <t xml:space="preserve"> 强制隔离戒毒</t>
    <phoneticPr fontId="4" type="noConversion"/>
  </si>
  <si>
    <t>仲裁</t>
  </si>
  <si>
    <t>司法鉴定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</si>
  <si>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</si>
  <si>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</si>
  <si>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</si>
  <si>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</si>
  <si>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  <phoneticPr fontId="4" type="noConversion"/>
  </si>
  <si>
    <t>保密技术</t>
  </si>
  <si>
    <t>保密管理</t>
  </si>
  <si>
    <t>其他国家保密支出</t>
  </si>
  <si>
    <t xml:space="preserve"> 缉私警察</t>
    <phoneticPr fontId="4" type="noConversion"/>
  </si>
  <si>
    <t>缉私业务</t>
  </si>
  <si>
    <t>其他缉私警察支出</t>
  </si>
  <si>
    <t xml:space="preserve"> 其他公共安全支出</t>
    <phoneticPr fontId="4" type="noConversion"/>
  </si>
  <si>
    <t>国家司法救助支出</t>
    <phoneticPr fontId="3" type="noConversion"/>
  </si>
  <si>
    <t>其他公共安全支出</t>
    <phoneticPr fontId="4" type="noConversion"/>
  </si>
  <si>
    <t>教育支出</t>
  </si>
  <si>
    <t xml:space="preserve"> 教育管理事务</t>
    <phoneticPr fontId="4" type="noConversion"/>
  </si>
  <si>
    <t>其他教育管理事务支出</t>
  </si>
  <si>
    <t xml:space="preserve"> 普通教育</t>
    <phoneticPr fontId="4" type="noConversion"/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</si>
  <si>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</si>
  <si>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</si>
  <si>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</si>
  <si>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</si>
  <si>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</si>
  <si>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</si>
  <si>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  <phoneticPr fontId="4" type="noConversion"/>
  </si>
  <si>
    <t>初等职业教育</t>
  </si>
  <si>
    <t xml:space="preserve"> 其他公共安全支出</t>
    <phoneticPr fontId="4" type="noConversion"/>
  </si>
  <si>
    <t>中等职业教育</t>
    <phoneticPr fontId="4" type="noConversion"/>
  </si>
  <si>
    <t>其他公共安全支出</t>
  </si>
  <si>
    <t>技校教育</t>
  </si>
  <si>
    <t>高等职业教育</t>
  </si>
  <si>
    <t>其他职业教育支出</t>
  </si>
  <si>
    <t xml:space="preserve"> 成人教育</t>
    <phoneticPr fontId="4" type="noConversion"/>
  </si>
  <si>
    <t>成人初等教育</t>
  </si>
  <si>
    <t>成人中等教育</t>
  </si>
  <si>
    <t>成人高等教育</t>
  </si>
  <si>
    <t xml:space="preserve"> 普通教育</t>
    <phoneticPr fontId="4" type="noConversion"/>
  </si>
  <si>
    <t>成人广播电视教育</t>
  </si>
  <si>
    <t>其他成人教育支出</t>
  </si>
  <si>
    <t xml:space="preserve"> 广播电视教育</t>
    <phoneticPr fontId="4" type="noConversion"/>
  </si>
  <si>
    <t>广播电视学校</t>
  </si>
  <si>
    <t>教育电视台</t>
  </si>
  <si>
    <t>其他广播电视教育支出</t>
  </si>
  <si>
    <t>化解农村义务教育债务支出</t>
  </si>
  <si>
    <t xml:space="preserve"> 留学教育</t>
    <phoneticPr fontId="4" type="noConversion"/>
  </si>
  <si>
    <t>化解普通高中债务支出</t>
  </si>
  <si>
    <t>出国留学教育</t>
  </si>
  <si>
    <t>来华留学教育</t>
  </si>
  <si>
    <t xml:space="preserve"> 职业教育</t>
    <phoneticPr fontId="4" type="noConversion"/>
  </si>
  <si>
    <t>其他留学教育支出</t>
  </si>
  <si>
    <t xml:space="preserve"> 特殊教育</t>
    <phoneticPr fontId="4" type="noConversion"/>
  </si>
  <si>
    <t>中等职业教育</t>
    <phoneticPr fontId="4" type="noConversion"/>
  </si>
  <si>
    <t>特殊学校教育</t>
  </si>
  <si>
    <t>工读学校教育</t>
  </si>
  <si>
    <t>其他特殊教育支出</t>
  </si>
  <si>
    <t xml:space="preserve"> 进修及培训</t>
    <phoneticPr fontId="4" type="noConversion"/>
  </si>
  <si>
    <t xml:space="preserve"> 成人教育</t>
    <phoneticPr fontId="4" type="noConversion"/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</si>
  <si>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</si>
  <si>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</si>
  <si>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</si>
  <si>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</si>
  <si>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</si>
  <si>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  <phoneticPr fontId="4" type="noConversion"/>
  </si>
  <si>
    <t xml:space="preserve"> 广播电视教育</t>
    <phoneticPr fontId="4" type="noConversion"/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</si>
  <si>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</si>
  <si>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</si>
  <si>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</si>
  <si>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</si>
  <si>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</si>
  <si>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</si>
  <si>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  <phoneticPr fontId="4" type="noConversion"/>
  </si>
  <si>
    <t>其他教育支出</t>
  </si>
  <si>
    <t xml:space="preserve"> 特殊教育</t>
    <phoneticPr fontId="4" type="noConversion"/>
  </si>
  <si>
    <t>科学技术支出</t>
  </si>
  <si>
    <t xml:space="preserve"> 科学技术管理事务</t>
    <phoneticPr fontId="4" type="noConversion"/>
  </si>
  <si>
    <t>其他科学技术管理事务支出</t>
  </si>
  <si>
    <t xml:space="preserve"> 基础研究</t>
    <phoneticPr fontId="4" type="noConversion"/>
  </si>
  <si>
    <t>机构运行</t>
  </si>
  <si>
    <t>自然科学基金</t>
  </si>
  <si>
    <t>实验室及相关设施</t>
    <phoneticPr fontId="3" type="noConversion"/>
  </si>
  <si>
    <t xml:space="preserve"> 教育费附加安排的支出</t>
    <phoneticPr fontId="4" type="noConversion"/>
  </si>
  <si>
    <t>重大科学工程</t>
  </si>
  <si>
    <t>专项基础科研</t>
  </si>
  <si>
    <t>专项技术基础</t>
  </si>
  <si>
    <t>科技人才队伍建设</t>
    <phoneticPr fontId="3" type="noConversion"/>
  </si>
  <si>
    <t>其他基础研究支出</t>
  </si>
  <si>
    <t xml:space="preserve"> 应用研究</t>
    <phoneticPr fontId="4" type="noConversion"/>
  </si>
  <si>
    <t>社会公益研究</t>
  </si>
  <si>
    <t>高技术研究</t>
  </si>
  <si>
    <t>专项科研试制</t>
  </si>
  <si>
    <t>其他应用研究支出</t>
  </si>
  <si>
    <t xml:space="preserve"> 技术研究与开发</t>
    <phoneticPr fontId="4" type="noConversion"/>
  </si>
  <si>
    <t>科技成果转化与扩散</t>
  </si>
  <si>
    <t>共性技术研究与开发</t>
    <phoneticPr fontId="3" type="noConversion"/>
  </si>
  <si>
    <t xml:space="preserve"> 基础研究</t>
    <phoneticPr fontId="4" type="noConversion"/>
  </si>
  <si>
    <t>其他技术研究与开发支出</t>
  </si>
  <si>
    <t xml:space="preserve"> 科技条件与服务</t>
    <phoneticPr fontId="4" type="noConversion"/>
  </si>
  <si>
    <t>重点实验室及相关设施</t>
  </si>
  <si>
    <t>技术创新服务体系</t>
  </si>
  <si>
    <t>科技条件专项</t>
  </si>
  <si>
    <t>其他科技条件与服务支出</t>
  </si>
  <si>
    <t xml:space="preserve"> 社会科学</t>
    <phoneticPr fontId="4" type="noConversion"/>
  </si>
  <si>
    <t>社会科学研究机构</t>
  </si>
  <si>
    <t>社会科学研究</t>
  </si>
  <si>
    <t>社科基金支出</t>
  </si>
  <si>
    <t>其他社会科学支出</t>
  </si>
  <si>
    <t xml:space="preserve"> 科学技术普及</t>
    <phoneticPr fontId="4" type="noConversion"/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</si>
  <si>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</si>
  <si>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</si>
  <si>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</si>
  <si>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</si>
  <si>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</si>
  <si>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科技条件与服务</t>
    <phoneticPr fontId="4" type="noConversion"/>
  </si>
  <si>
    <t xml:space="preserve"> 科技交流与合作</t>
    <phoneticPr fontId="4" type="noConversion"/>
  </si>
  <si>
    <t>国际交流与合作</t>
  </si>
  <si>
    <t>重大科技合作项目</t>
  </si>
  <si>
    <t>其他科技交流与合作支出</t>
  </si>
  <si>
    <t xml:space="preserve"> 科技重大项目</t>
    <phoneticPr fontId="4" type="noConversion"/>
  </si>
  <si>
    <t xml:space="preserve"> 社会科学</t>
    <phoneticPr fontId="4" type="noConversion"/>
  </si>
  <si>
    <t>科技重大专项</t>
  </si>
  <si>
    <t>重点研发计划</t>
  </si>
  <si>
    <t>其他科技重大项目</t>
    <phoneticPr fontId="4" type="noConversion"/>
  </si>
  <si>
    <t xml:space="preserve"> 其他科学技术支出</t>
    <phoneticPr fontId="4" type="noConversion"/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</si>
  <si>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</si>
  <si>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</si>
  <si>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</si>
  <si>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</si>
  <si>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</si>
  <si>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  <phoneticPr fontId="4" type="noConversion"/>
  </si>
  <si>
    <t>图书馆</t>
  </si>
  <si>
    <t>文化展示及纪念机构</t>
  </si>
  <si>
    <t>艺术表演场所</t>
  </si>
  <si>
    <t xml:space="preserve"> 科技重大项目</t>
    <phoneticPr fontId="4" type="noConversion"/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</si>
  <si>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</si>
  <si>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</si>
  <si>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</si>
  <si>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</si>
  <si>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</si>
  <si>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</si>
  <si>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</si>
  <si>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  <phoneticPr fontId="4" type="noConversion"/>
  </si>
  <si>
    <t>其他文化和旅游支出</t>
  </si>
  <si>
    <t xml:space="preserve"> 文物</t>
    <phoneticPr fontId="4" type="noConversion"/>
  </si>
  <si>
    <t>文物保护</t>
  </si>
  <si>
    <t>博物馆</t>
  </si>
  <si>
    <t>历史名城与古迹</t>
  </si>
  <si>
    <t>其他文物支出</t>
  </si>
  <si>
    <t xml:space="preserve"> 体育</t>
    <phoneticPr fontId="4" type="noConversion"/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</si>
  <si>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</si>
  <si>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</si>
  <si>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</si>
  <si>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</si>
  <si>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</si>
  <si>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</si>
  <si>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</si>
  <si>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  <phoneticPr fontId="4" type="noConversion"/>
  </si>
  <si>
    <t>新闻通讯</t>
  </si>
  <si>
    <t>出版发行</t>
  </si>
  <si>
    <t>版权管理</t>
  </si>
  <si>
    <t>电影</t>
  </si>
  <si>
    <t>其他新闻出版电影支出</t>
  </si>
  <si>
    <t xml:space="preserve"> 广播电视</t>
    <phoneticPr fontId="4" type="noConversion"/>
  </si>
  <si>
    <t>监测监管</t>
    <phoneticPr fontId="4" type="noConversion"/>
  </si>
  <si>
    <t>传输发射</t>
    <phoneticPr fontId="3" type="noConversion"/>
  </si>
  <si>
    <t>广播电视事务</t>
    <phoneticPr fontId="3" type="noConversion"/>
  </si>
  <si>
    <t>其他广播电视支出</t>
  </si>
  <si>
    <t xml:space="preserve"> 其他文化旅游体育与传媒支出</t>
    <phoneticPr fontId="4" type="noConversion"/>
  </si>
  <si>
    <t>宣传文化发展专项支出</t>
  </si>
  <si>
    <t>文化产业发展专项支出</t>
  </si>
  <si>
    <t>其他文化旅游体育与传媒支出</t>
    <phoneticPr fontId="4" type="noConversion"/>
  </si>
  <si>
    <t>社会保障和就业支出</t>
  </si>
  <si>
    <t xml:space="preserve"> 人力资源和社会保障管理事务</t>
    <phoneticPr fontId="4" type="noConversion"/>
  </si>
  <si>
    <t xml:space="preserve"> 广播电视</t>
    <phoneticPr fontId="4" type="noConversion"/>
  </si>
  <si>
    <t>综合业务管理</t>
  </si>
  <si>
    <t>劳动保障监察</t>
  </si>
  <si>
    <t>就业管理事务</t>
  </si>
  <si>
    <t>社会保险业务管理事务</t>
  </si>
  <si>
    <t>广播</t>
  </si>
  <si>
    <t>电视</t>
  </si>
  <si>
    <t>社会保险经办机构</t>
  </si>
  <si>
    <t>监测监管</t>
    <phoneticPr fontId="4" type="noConversion"/>
  </si>
  <si>
    <t>劳动关系和维权</t>
  </si>
  <si>
    <t>公共就业服务和职业技能鉴定机构</t>
  </si>
  <si>
    <t xml:space="preserve"> 其他文化旅游体育与传媒支出</t>
    <phoneticPr fontId="4" type="noConversion"/>
  </si>
  <si>
    <t>劳动人事争议调解仲裁</t>
  </si>
  <si>
    <t>政府特殊津贴</t>
    <phoneticPr fontId="3" type="noConversion"/>
  </si>
  <si>
    <t>资助留学回国人员</t>
    <phoneticPr fontId="3" type="noConversion"/>
  </si>
  <si>
    <t>博士后日常经费</t>
    <phoneticPr fontId="3" type="noConversion"/>
  </si>
  <si>
    <t>引进人才费用</t>
    <phoneticPr fontId="3" type="noConversion"/>
  </si>
  <si>
    <t>事业运行</t>
    <phoneticPr fontId="3" type="noConversion"/>
  </si>
  <si>
    <t>其他人力资源和社会保障管理事务支出</t>
  </si>
  <si>
    <t xml:space="preserve"> 民政管理事务</t>
    <phoneticPr fontId="4" type="noConversion"/>
  </si>
  <si>
    <t>社会组织管理</t>
    <phoneticPr fontId="4" type="noConversion"/>
  </si>
  <si>
    <t>行政区划和地名管理</t>
  </si>
  <si>
    <t>基层政权建设和社区治理</t>
    <phoneticPr fontId="4" type="noConversion"/>
  </si>
  <si>
    <t>其他民政管理事务支出</t>
  </si>
  <si>
    <t xml:space="preserve"> 补充全国社会保障基金</t>
    <phoneticPr fontId="4" type="noConversion"/>
  </si>
  <si>
    <t>用一般公共预算补充基金</t>
  </si>
  <si>
    <t xml:space="preserve"> 行政事业单位养老支出</t>
    <phoneticPr fontId="4" type="noConversion"/>
  </si>
  <si>
    <t>行政单位离退休</t>
    <phoneticPr fontId="4" type="noConversion"/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</si>
  <si>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</si>
  <si>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</si>
  <si>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</si>
  <si>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</si>
  <si>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</si>
  <si>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</si>
  <si>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基层政权建设和社区治理</t>
    <phoneticPr fontId="4" type="noConversion"/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</si>
  <si>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</si>
  <si>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</si>
  <si>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</si>
  <si>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</si>
  <si>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 xml:space="preserve"> 行政事业单位养老支出</t>
    <phoneticPr fontId="4" type="noConversion"/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</si>
  <si>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</si>
  <si>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</si>
  <si>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</si>
  <si>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</si>
  <si>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</si>
  <si>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  <phoneticPr fontId="3" type="noConversion"/>
  </si>
  <si>
    <t>其他行政事业单位养老支出</t>
    <phoneticPr fontId="4" type="noConversion"/>
  </si>
  <si>
    <t xml:space="preserve"> 企业改革补助</t>
    <phoneticPr fontId="4" type="noConversion"/>
  </si>
  <si>
    <t>企业关闭破产补助</t>
  </si>
  <si>
    <t>厂办大集体改革补助</t>
  </si>
  <si>
    <t>其他企业改革发展补助</t>
  </si>
  <si>
    <t xml:space="preserve"> 就业补助</t>
    <phoneticPr fontId="4" type="noConversion"/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</si>
  <si>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</si>
  <si>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</si>
  <si>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</si>
  <si>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</si>
  <si>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</si>
  <si>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</si>
  <si>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</si>
  <si>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  <phoneticPr fontId="3" type="noConversion"/>
  </si>
  <si>
    <t>其他就业补助支出</t>
  </si>
  <si>
    <t xml:space="preserve"> 抚恤</t>
    <phoneticPr fontId="4" type="noConversion"/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</si>
  <si>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</si>
  <si>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</si>
  <si>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</si>
  <si>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</si>
  <si>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</si>
  <si>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</si>
  <si>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</si>
  <si>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  <phoneticPr fontId="4" type="noConversion"/>
  </si>
  <si>
    <t>求职创业补贴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</si>
  <si>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</si>
  <si>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</si>
  <si>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</si>
  <si>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</si>
  <si>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</si>
  <si>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</si>
  <si>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  <phoneticPr fontId="4" type="noConversion"/>
  </si>
  <si>
    <t>儿童福利</t>
  </si>
  <si>
    <t>老年福利</t>
  </si>
  <si>
    <t>康复辅具</t>
    <phoneticPr fontId="4" type="noConversion"/>
  </si>
  <si>
    <t xml:space="preserve"> 退役安置</t>
    <phoneticPr fontId="4" type="noConversion"/>
  </si>
  <si>
    <t>殡葬</t>
  </si>
  <si>
    <t>社会福利事业单位</t>
  </si>
  <si>
    <t>养老服务</t>
    <phoneticPr fontId="4" type="noConversion"/>
  </si>
  <si>
    <t>其他社会福利支出</t>
  </si>
  <si>
    <t xml:space="preserve"> 残疾人事业</t>
    <phoneticPr fontId="4" type="noConversion"/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</si>
  <si>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</si>
  <si>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</si>
  <si>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</si>
  <si>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</si>
  <si>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</si>
  <si>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  <phoneticPr fontId="4" type="noConversion"/>
  </si>
  <si>
    <t>其他红十字事业支出</t>
  </si>
  <si>
    <t xml:space="preserve"> 最低生活保障</t>
    <phoneticPr fontId="4" type="noConversion"/>
  </si>
  <si>
    <t>城市最低生活保障金支出</t>
  </si>
  <si>
    <t>农村最低生活保障金支出</t>
  </si>
  <si>
    <t xml:space="preserve"> 临时救助</t>
    <phoneticPr fontId="4" type="noConversion"/>
  </si>
  <si>
    <t>临时救助支出</t>
  </si>
  <si>
    <t>流浪乞讨人员救助支出</t>
  </si>
  <si>
    <t xml:space="preserve"> 特困人员救助供养</t>
    <phoneticPr fontId="4" type="noConversion"/>
  </si>
  <si>
    <t>城市特困人员救助供养支出</t>
  </si>
  <si>
    <t>农村特困人员救助供养支出</t>
  </si>
  <si>
    <t xml:space="preserve"> 补充道路交通事故社会救助基金</t>
    <phoneticPr fontId="4" type="noConversion"/>
  </si>
  <si>
    <t>交强险增值税补助基金支出</t>
  </si>
  <si>
    <t xml:space="preserve"> 最低生活保障</t>
    <phoneticPr fontId="4" type="noConversion"/>
  </si>
  <si>
    <t>交强险罚款收入补助基金支出</t>
  </si>
  <si>
    <t xml:space="preserve"> 其他生活救助</t>
    <phoneticPr fontId="4" type="noConversion"/>
  </si>
  <si>
    <t>其他城市生活救助</t>
  </si>
  <si>
    <t>其他农村生活救助</t>
  </si>
  <si>
    <t xml:space="preserve"> 财政对基本养老保险基金的补助</t>
    <phoneticPr fontId="4" type="noConversion"/>
  </si>
  <si>
    <t>财政对企业职工基本养老保险基金的补助</t>
  </si>
  <si>
    <t xml:space="preserve"> 特困人员救助供养</t>
    <phoneticPr fontId="4" type="noConversion"/>
  </si>
  <si>
    <t>财政对城乡居民基本养老保险基金的补助</t>
  </si>
  <si>
    <t>财政对其他基本养老保险基金的补助</t>
  </si>
  <si>
    <t xml:space="preserve"> 财政对其他社会保险基金的补助</t>
    <phoneticPr fontId="4" type="noConversion"/>
  </si>
  <si>
    <t>财政对失业保险基金的补助</t>
  </si>
  <si>
    <t>财政对工伤保险基金的补助</t>
  </si>
  <si>
    <t>其他财政对社会保险基金的补助</t>
  </si>
  <si>
    <t xml:space="preserve"> 退役军人管理事务</t>
    <phoneticPr fontId="4" type="noConversion"/>
  </si>
  <si>
    <t xml:space="preserve"> 财政对基本养老保险基金的补助</t>
    <phoneticPr fontId="4" type="noConversion"/>
  </si>
  <si>
    <t>拥军优属</t>
  </si>
  <si>
    <t>部队供应</t>
  </si>
  <si>
    <t xml:space="preserve"> 财政对其他社会保险基金的补助</t>
    <phoneticPr fontId="4" type="noConversion"/>
  </si>
  <si>
    <t>其他退役军人事务管理支出</t>
  </si>
  <si>
    <t xml:space="preserve"> 财政代缴社会保险费支出</t>
    <phoneticPr fontId="4" type="noConversion"/>
  </si>
  <si>
    <t>财政代缴城乡居民基本养老保险费支出</t>
    <phoneticPr fontId="4" type="noConversion"/>
  </si>
  <si>
    <t>财政对生育保险基金的补助</t>
  </si>
  <si>
    <t>财政代缴其他社会保险费支出</t>
    <phoneticPr fontId="4" type="noConversion"/>
  </si>
  <si>
    <t xml:space="preserve"> 其他社会保障和就业支出</t>
    <phoneticPr fontId="4" type="noConversion"/>
  </si>
  <si>
    <t xml:space="preserve"> 退役军人管理事务</t>
    <phoneticPr fontId="4" type="noConversion"/>
  </si>
  <si>
    <t>其他社会保障和就业支出</t>
  </si>
  <si>
    <t>卫生健康支出</t>
  </si>
  <si>
    <t xml:space="preserve"> 卫生健康管理事务</t>
    <phoneticPr fontId="4" type="noConversion"/>
  </si>
  <si>
    <t>其他卫生健康管理事务支出</t>
  </si>
  <si>
    <t xml:space="preserve"> 公立医院</t>
    <phoneticPr fontId="4" type="noConversion"/>
  </si>
  <si>
    <t xml:space="preserve"> 财政代缴社会保险费支出</t>
    <phoneticPr fontId="4" type="noConversion"/>
  </si>
  <si>
    <t>综合医院</t>
  </si>
  <si>
    <t>财政代缴城乡居民基本养老保险费支出</t>
    <phoneticPr fontId="4" type="noConversion"/>
  </si>
  <si>
    <t>中医（民族）医院</t>
  </si>
  <si>
    <t>财政代缴其他社会保险费支出</t>
    <phoneticPr fontId="4" type="noConversion"/>
  </si>
  <si>
    <t>传染病医院</t>
  </si>
  <si>
    <t xml:space="preserve"> 其他社会保障和就业支出</t>
    <phoneticPr fontId="4" type="noConversion"/>
  </si>
  <si>
    <t>职业病防治医院</t>
  </si>
  <si>
    <t>精神病医院</t>
  </si>
  <si>
    <t>妇幼保健医院</t>
    <phoneticPr fontId="4" type="noConversion"/>
  </si>
  <si>
    <t xml:space="preserve"> 卫生健康管理事务</t>
    <phoneticPr fontId="4" type="noConversion"/>
  </si>
  <si>
    <t>儿童医院</t>
  </si>
  <si>
    <t>其他专科医院</t>
  </si>
  <si>
    <t>福利医院</t>
  </si>
  <si>
    <t>行业医院</t>
  </si>
  <si>
    <t>处理医疗欠费</t>
  </si>
  <si>
    <t>康复医院</t>
    <phoneticPr fontId="4" type="noConversion"/>
  </si>
  <si>
    <t>其他公立医院支出</t>
  </si>
  <si>
    <t xml:space="preserve"> 基层医疗卫生机构</t>
    <phoneticPr fontId="4" type="noConversion"/>
  </si>
  <si>
    <t>城市社区卫生机构</t>
  </si>
  <si>
    <t>乡镇卫生院</t>
  </si>
  <si>
    <t>其他基层医疗卫生机构支出</t>
  </si>
  <si>
    <t>妇幼保健医院</t>
    <phoneticPr fontId="4" type="noConversion"/>
  </si>
  <si>
    <t xml:space="preserve"> 公共卫生</t>
    <phoneticPr fontId="4" type="noConversion"/>
  </si>
  <si>
    <t>疾病预防控制机构</t>
  </si>
  <si>
    <t>卫生监督机构</t>
  </si>
  <si>
    <t>妇幼保健机构</t>
  </si>
  <si>
    <t>精神卫生机构</t>
  </si>
  <si>
    <t>应急救治机构</t>
  </si>
  <si>
    <t>康复医院</t>
    <phoneticPr fontId="4" type="noConversion"/>
  </si>
  <si>
    <t>采供血机构</t>
  </si>
  <si>
    <t>其他专业公共卫生机构</t>
  </si>
  <si>
    <t xml:space="preserve"> 基层医疗卫生机构</t>
    <phoneticPr fontId="4" type="noConversion"/>
  </si>
  <si>
    <t>基本公共卫生服务</t>
  </si>
  <si>
    <t>重大公共卫生服务</t>
    <phoneticPr fontId="4" type="noConversion"/>
  </si>
  <si>
    <t>突发公共卫生事件应急处理</t>
  </si>
  <si>
    <t>其他公共卫生支出</t>
  </si>
  <si>
    <t xml:space="preserve"> 公共卫生</t>
    <phoneticPr fontId="4" type="noConversion"/>
  </si>
  <si>
    <t xml:space="preserve"> 中医药</t>
    <phoneticPr fontId="4" type="noConversion"/>
  </si>
  <si>
    <t>中医（民族医）药专项</t>
  </si>
  <si>
    <t>其他中医药支出</t>
  </si>
  <si>
    <t xml:space="preserve"> 计划生育事务</t>
    <phoneticPr fontId="4" type="noConversion"/>
  </si>
  <si>
    <t>计划生育机构</t>
  </si>
  <si>
    <t>计划生育服务</t>
  </si>
  <si>
    <t>其他计划生育事务支出</t>
  </si>
  <si>
    <t xml:space="preserve"> 行政事业单位医疗</t>
    <phoneticPr fontId="4" type="noConversion"/>
  </si>
  <si>
    <t>行政单位医疗</t>
  </si>
  <si>
    <t>重大公共卫生服务</t>
    <phoneticPr fontId="4" type="noConversion"/>
  </si>
  <si>
    <t>事业单位医疗</t>
  </si>
  <si>
    <t>教育事业单位医疗</t>
  </si>
  <si>
    <t>其他事业单位医疗</t>
  </si>
  <si>
    <t xml:space="preserve"> 中医药</t>
    <phoneticPr fontId="4" type="noConversion"/>
  </si>
  <si>
    <t>公务员医疗补助</t>
  </si>
  <si>
    <t>其他行政事业单位医疗支出</t>
  </si>
  <si>
    <t xml:space="preserve"> 财政对基本医疗保险基金的补助</t>
    <phoneticPr fontId="4" type="noConversion"/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</si>
  <si>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</si>
  <si>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</si>
  <si>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</si>
  <si>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  <phoneticPr fontId="4" type="noConversion"/>
  </si>
  <si>
    <t xml:space="preserve"> 行政事业单位医疗</t>
    <phoneticPr fontId="4" type="noConversion"/>
  </si>
  <si>
    <t>城乡医疗救助</t>
  </si>
  <si>
    <t>疾病应急救助</t>
  </si>
  <si>
    <t>其他医疗救助支出</t>
  </si>
  <si>
    <t xml:space="preserve"> 优抚对象医疗</t>
    <phoneticPr fontId="4" type="noConversion"/>
  </si>
  <si>
    <t>优抚对象医疗补助</t>
  </si>
  <si>
    <t>其他优抚对象医疗支出</t>
  </si>
  <si>
    <t xml:space="preserve"> 医疗保障管理事务</t>
    <phoneticPr fontId="4" type="noConversion"/>
  </si>
  <si>
    <t xml:space="preserve"> 财政对基本医疗保险基金的补助</t>
    <phoneticPr fontId="4" type="noConversion"/>
  </si>
  <si>
    <t xml:space="preserve"> 医疗救助</t>
    <phoneticPr fontId="4" type="noConversion"/>
  </si>
  <si>
    <t>医疗保障政策管理</t>
  </si>
  <si>
    <t>医疗保障经办事务</t>
  </si>
  <si>
    <t>其他医疗保障管理事务支出</t>
  </si>
  <si>
    <t xml:space="preserve"> 优抚对象医疗</t>
    <phoneticPr fontId="4" type="noConversion"/>
  </si>
  <si>
    <t xml:space="preserve"> 老龄卫生健康事务</t>
    <phoneticPr fontId="4" type="noConversion"/>
  </si>
  <si>
    <t>老龄卫生健康事务</t>
  </si>
  <si>
    <t xml:space="preserve"> 其他卫生健康支出</t>
    <phoneticPr fontId="4" type="noConversion"/>
  </si>
  <si>
    <t>其他卫生健康支出</t>
  </si>
  <si>
    <t>节能环保支出</t>
  </si>
  <si>
    <t xml:space="preserve"> 环境保护管理事务</t>
    <phoneticPr fontId="4" type="noConversion"/>
  </si>
  <si>
    <t>生态环境保护宣传</t>
  </si>
  <si>
    <t>环境保护法规、规划及标准</t>
  </si>
  <si>
    <t>生态环境国际合作及履约</t>
  </si>
  <si>
    <t xml:space="preserve"> 老龄卫生健康事务</t>
    <phoneticPr fontId="4" type="noConversion"/>
  </si>
  <si>
    <t>生态环境保护行政许可</t>
  </si>
  <si>
    <t>应对气候变化管理事务</t>
    <phoneticPr fontId="4" type="noConversion"/>
  </si>
  <si>
    <t xml:space="preserve"> 其他卫生健康支出</t>
    <phoneticPr fontId="4" type="noConversion"/>
  </si>
  <si>
    <t>其他环境保护管理事务支出</t>
  </si>
  <si>
    <t xml:space="preserve"> 环境监测与监察</t>
    <phoneticPr fontId="4" type="noConversion"/>
  </si>
  <si>
    <t>建设项目环评审查与监督</t>
  </si>
  <si>
    <t xml:space="preserve"> 环境保护管理事务</t>
    <phoneticPr fontId="4" type="noConversion"/>
  </si>
  <si>
    <t>核与辐射安全监督</t>
  </si>
  <si>
    <t>其他环境监测与监察支出</t>
  </si>
  <si>
    <t xml:space="preserve"> 污染防治</t>
    <phoneticPr fontId="4" type="noConversion"/>
  </si>
  <si>
    <t>大气</t>
  </si>
  <si>
    <t>水体</t>
  </si>
  <si>
    <t>噪声</t>
  </si>
  <si>
    <t>固体废弃物与化学品</t>
  </si>
  <si>
    <t>放射源和放射性废物监管</t>
  </si>
  <si>
    <t>应对气候变化管理事务</t>
    <phoneticPr fontId="4" type="noConversion"/>
  </si>
  <si>
    <t>辐射</t>
  </si>
  <si>
    <t>土壤</t>
    <phoneticPr fontId="3" type="noConversion"/>
  </si>
  <si>
    <t xml:space="preserve"> 环境监测与监察</t>
    <phoneticPr fontId="4" type="noConversion"/>
  </si>
  <si>
    <t>其他污染防治支出</t>
  </si>
  <si>
    <t xml:space="preserve"> 自然生态保护</t>
    <phoneticPr fontId="4" type="noConversion"/>
  </si>
  <si>
    <t>生态保护</t>
  </si>
  <si>
    <t>农村环境保护</t>
  </si>
  <si>
    <t xml:space="preserve"> 污染防治</t>
    <phoneticPr fontId="4" type="noConversion"/>
  </si>
  <si>
    <t>生物及物种资源保护</t>
  </si>
  <si>
    <t>其他自然生态保护支出</t>
  </si>
  <si>
    <t xml:space="preserve"> 天然林保护</t>
    <phoneticPr fontId="4" type="noConversion"/>
  </si>
  <si>
    <t>森林管护</t>
  </si>
  <si>
    <t>社会保险补助</t>
  </si>
  <si>
    <t>政策性社会性支出补助</t>
  </si>
  <si>
    <t>天然林保护工程建设</t>
  </si>
  <si>
    <t>停伐补助</t>
  </si>
  <si>
    <t xml:space="preserve"> 自然生态保护</t>
    <phoneticPr fontId="4" type="noConversion"/>
  </si>
  <si>
    <t>其他天然林保护支出</t>
  </si>
  <si>
    <t xml:space="preserve"> 退耕还林还草</t>
    <phoneticPr fontId="4" type="noConversion"/>
  </si>
  <si>
    <t>退耕现金</t>
  </si>
  <si>
    <t>退耕还林粮食折现补贴</t>
  </si>
  <si>
    <t>退耕还林粮食费用补贴</t>
  </si>
  <si>
    <t xml:space="preserve"> 天然林保护</t>
    <phoneticPr fontId="4" type="noConversion"/>
  </si>
  <si>
    <t>退耕还林工程建设</t>
  </si>
  <si>
    <t>其他退耕还林还草支出</t>
    <phoneticPr fontId="4" type="noConversion"/>
  </si>
  <si>
    <t xml:space="preserve"> 风沙荒漠治理</t>
    <phoneticPr fontId="4" type="noConversion"/>
  </si>
  <si>
    <t>京津风沙源治理工程建设</t>
  </si>
  <si>
    <t>其他风沙荒漠治理支出</t>
  </si>
  <si>
    <t xml:space="preserve"> 退牧还草</t>
    <phoneticPr fontId="4" type="noConversion"/>
  </si>
  <si>
    <t>退牧还草工程建设</t>
  </si>
  <si>
    <t>其他退牧还草支出</t>
  </si>
  <si>
    <t xml:space="preserve"> 已垦草原退耕还草</t>
    <phoneticPr fontId="4" type="noConversion"/>
  </si>
  <si>
    <t>已垦草原退耕还草</t>
  </si>
  <si>
    <t xml:space="preserve"> 能源节约利用</t>
    <phoneticPr fontId="4" type="noConversion"/>
  </si>
  <si>
    <t>能源节约利用</t>
  </si>
  <si>
    <t xml:space="preserve"> 污染减排</t>
    <phoneticPr fontId="4" type="noConversion"/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</si>
  <si>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</si>
  <si>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</si>
  <si>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</si>
  <si>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</si>
  <si>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</si>
  <si>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  <phoneticPr fontId="4" type="noConversion"/>
  </si>
  <si>
    <t>可再生能源</t>
  </si>
  <si>
    <t xml:space="preserve"> 循环经济</t>
    <phoneticPr fontId="4" type="noConversion"/>
  </si>
  <si>
    <t>循环经济</t>
  </si>
  <si>
    <t xml:space="preserve"> 能源管理事务</t>
    <phoneticPr fontId="4" type="noConversion"/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</si>
  <si>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</si>
  <si>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</si>
  <si>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</si>
  <si>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</si>
  <si>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</si>
  <si>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</si>
  <si>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</si>
  <si>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</si>
  <si>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</si>
  <si>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  <phoneticPr fontId="4" type="noConversion"/>
  </si>
  <si>
    <t>其他节能环保支出</t>
  </si>
  <si>
    <t>城乡社区支出</t>
  </si>
  <si>
    <t xml:space="preserve"> 城乡社区管理事务</t>
    <phoneticPr fontId="4" type="noConversion"/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</si>
  <si>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</si>
  <si>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</si>
  <si>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</si>
  <si>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</si>
  <si>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</si>
  <si>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</si>
  <si>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</si>
  <si>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  <phoneticPr fontId="4" type="noConversion"/>
  </si>
  <si>
    <t>城乡社区规划与管理</t>
  </si>
  <si>
    <t xml:space="preserve"> 城乡社区公共设施</t>
    <phoneticPr fontId="4" type="noConversion"/>
  </si>
  <si>
    <t>小城镇基础设施建设</t>
  </si>
  <si>
    <t>其他城乡社区公共设施支出</t>
  </si>
  <si>
    <t xml:space="preserve"> 城乡社区环境卫生</t>
    <phoneticPr fontId="4" type="noConversion"/>
  </si>
  <si>
    <t>城乡社区环境卫生</t>
  </si>
  <si>
    <t xml:space="preserve"> 建设市场管理与监督</t>
    <phoneticPr fontId="4" type="noConversion"/>
  </si>
  <si>
    <t>建设市场管理与监督</t>
  </si>
  <si>
    <t xml:space="preserve"> 其他城乡社区支出</t>
    <phoneticPr fontId="4" type="noConversion"/>
  </si>
  <si>
    <t>其他城乡社区支出</t>
  </si>
  <si>
    <t>农林水支出</t>
  </si>
  <si>
    <t xml:space="preserve"> 农业农村</t>
    <phoneticPr fontId="4" type="noConversion"/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</si>
  <si>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</si>
  <si>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</si>
  <si>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</si>
  <si>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</si>
  <si>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</si>
  <si>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</si>
  <si>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  <phoneticPr fontId="4" type="noConversion"/>
  </si>
  <si>
    <t>对外交流与合作</t>
  </si>
  <si>
    <t>防灾救灾</t>
  </si>
  <si>
    <t>稳定农民收入补贴</t>
  </si>
  <si>
    <t>农业结构调整补贴</t>
  </si>
  <si>
    <t>农业生产发展</t>
    <phoneticPr fontId="4" type="noConversion"/>
  </si>
  <si>
    <t>农村合作经济</t>
    <phoneticPr fontId="4" type="noConversion"/>
  </si>
  <si>
    <t>农产品加工与促销</t>
  </si>
  <si>
    <t>农村社会事业</t>
    <phoneticPr fontId="4" type="noConversion"/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</si>
  <si>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</si>
  <si>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</si>
  <si>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</si>
  <si>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</si>
  <si>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  <phoneticPr fontId="4" type="noConversion"/>
  </si>
  <si>
    <t>其他农业农村支出</t>
    <phoneticPr fontId="4" type="noConversion"/>
  </si>
  <si>
    <t xml:space="preserve"> 林业和草原</t>
    <phoneticPr fontId="4" type="noConversion"/>
  </si>
  <si>
    <t>事业机构</t>
  </si>
  <si>
    <t>森林资源培育</t>
    <phoneticPr fontId="4" type="noConversion"/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</si>
  <si>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</si>
  <si>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</si>
  <si>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</si>
  <si>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</si>
  <si>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</si>
  <si>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</si>
  <si>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</si>
  <si>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</si>
  <si>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</si>
  <si>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</si>
  <si>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</si>
  <si>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</si>
  <si>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</si>
  <si>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</si>
  <si>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  <phoneticPr fontId="4" type="noConversion"/>
  </si>
  <si>
    <t>国家公园</t>
  </si>
  <si>
    <t>草原管理</t>
  </si>
  <si>
    <t>行业业务管理</t>
  </si>
  <si>
    <t>其他林业和草原支出</t>
  </si>
  <si>
    <t xml:space="preserve"> 水利</t>
    <phoneticPr fontId="4" type="noConversion"/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</si>
  <si>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</si>
  <si>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</si>
  <si>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</si>
  <si>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</si>
  <si>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</si>
  <si>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</si>
  <si>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</si>
  <si>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</si>
  <si>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</si>
  <si>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</si>
  <si>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</si>
  <si>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</si>
  <si>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  <phoneticPr fontId="4" type="noConversion"/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</si>
  <si>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</si>
  <si>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</si>
  <si>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</si>
  <si>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</si>
  <si>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</si>
  <si>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  <phoneticPr fontId="4" type="noConversion"/>
  </si>
  <si>
    <t>农村人蓄饮水</t>
  </si>
  <si>
    <t>南水北调工程建设</t>
    <phoneticPr fontId="4" type="noConversion"/>
  </si>
  <si>
    <t>南水北调工程管理</t>
    <phoneticPr fontId="4" type="noConversion"/>
  </si>
  <si>
    <t>其他水利支出</t>
  </si>
  <si>
    <t xml:space="preserve"> 扶贫</t>
    <phoneticPr fontId="4" type="noConversion"/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</si>
  <si>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</si>
  <si>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</si>
  <si>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</si>
  <si>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</si>
  <si>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</si>
  <si>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</si>
  <si>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</si>
  <si>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  <phoneticPr fontId="4" type="noConversion"/>
  </si>
  <si>
    <t>对村级公益事业建设的补助</t>
    <phoneticPr fontId="3" type="noConversion"/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</si>
  <si>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</si>
  <si>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</si>
  <si>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</si>
  <si>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</si>
  <si>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</si>
  <si>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  <phoneticPr fontId="4" type="noConversion"/>
  </si>
  <si>
    <t>支持农村金融机构</t>
  </si>
  <si>
    <t>涉农贷款增量奖励</t>
  </si>
  <si>
    <t>农业保险保费补贴</t>
  </si>
  <si>
    <t>创业担保贷款贴息</t>
  </si>
  <si>
    <t>对村级一事一议的补助</t>
  </si>
  <si>
    <t>补充创业担保贷款基金</t>
  </si>
  <si>
    <t>其他惠普金融发展支出</t>
  </si>
  <si>
    <t xml:space="preserve"> 目标价格补贴</t>
    <phoneticPr fontId="4" type="noConversion"/>
  </si>
  <si>
    <t>棉花目标价格补贴</t>
  </si>
  <si>
    <t>其他目标价格补贴</t>
  </si>
  <si>
    <t xml:space="preserve"> 其他农林水支出</t>
    <phoneticPr fontId="4" type="noConversion"/>
  </si>
  <si>
    <t xml:space="preserve"> 普惠金融发展支出</t>
    <phoneticPr fontId="4" type="noConversion"/>
  </si>
  <si>
    <t>化解其他公益性乡村债务支出</t>
  </si>
  <si>
    <t>其他农林水支出</t>
  </si>
  <si>
    <t>交通运输支出</t>
  </si>
  <si>
    <t xml:space="preserve"> 公路水路运输</t>
    <phoneticPr fontId="4" type="noConversion"/>
  </si>
  <si>
    <t xml:space="preserve"> 目标价格补贴</t>
    <phoneticPr fontId="4" type="noConversion"/>
  </si>
  <si>
    <t>公路建设</t>
  </si>
  <si>
    <t>公路养护</t>
  </si>
  <si>
    <t>交通运输信息化建设</t>
  </si>
  <si>
    <t xml:space="preserve"> 其他农林水支出</t>
    <phoneticPr fontId="4" type="noConversion"/>
  </si>
  <si>
    <t>公路和运输安全</t>
  </si>
  <si>
    <t>公路还贷专项</t>
  </si>
  <si>
    <t>公路运输管理</t>
  </si>
  <si>
    <t>公路和运输技术标准化建设</t>
  </si>
  <si>
    <t xml:space="preserve"> 公路水路运输</t>
    <phoneticPr fontId="4" type="noConversion"/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</si>
  <si>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</si>
  <si>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</si>
  <si>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</si>
  <si>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</si>
  <si>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</si>
  <si>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</si>
  <si>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</si>
  <si>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</si>
  <si>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</si>
  <si>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</si>
  <si>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</si>
  <si>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</si>
  <si>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  <phoneticPr fontId="4" type="noConversion"/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</si>
  <si>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</si>
  <si>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</si>
  <si>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</si>
  <si>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</si>
  <si>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</si>
  <si>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</si>
  <si>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  <phoneticPr fontId="4" type="noConversion"/>
  </si>
  <si>
    <t xml:space="preserve"> 铁路运输</t>
    <phoneticPr fontId="4" type="noConversion"/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</si>
  <si>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</si>
  <si>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</si>
  <si>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</si>
  <si>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</si>
  <si>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</si>
  <si>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</si>
  <si>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  <phoneticPr fontId="4" type="noConversion"/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</si>
  <si>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</si>
  <si>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</si>
  <si>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</si>
  <si>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</si>
  <si>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  <phoneticPr fontId="4" type="noConversion"/>
  </si>
  <si>
    <t>邮政普遍服务与特殊服务</t>
  </si>
  <si>
    <t>其他邮政业支出</t>
  </si>
  <si>
    <t xml:space="preserve"> 车辆购置税支出</t>
    <phoneticPr fontId="4" type="noConversion"/>
  </si>
  <si>
    <t>车辆购置税用于公路等基础设施建设支出</t>
  </si>
  <si>
    <t>车辆购置税用于农村公路建设支出</t>
  </si>
  <si>
    <t>车辆购置税用于老旧汽车报废更新补贴</t>
  </si>
  <si>
    <t xml:space="preserve"> 邮政业支出</t>
    <phoneticPr fontId="4" type="noConversion"/>
  </si>
  <si>
    <t>车辆购置税其他支出</t>
  </si>
  <si>
    <t xml:space="preserve"> 其他交通运输支出</t>
    <phoneticPr fontId="4" type="noConversion"/>
  </si>
  <si>
    <t>公共交通运营补助</t>
  </si>
  <si>
    <t>其他交通运输支出</t>
  </si>
  <si>
    <t>资源勘探工业信息等支出</t>
    <phoneticPr fontId="4" type="noConversion"/>
  </si>
  <si>
    <t xml:space="preserve"> 资源勘探开发</t>
    <phoneticPr fontId="4" type="noConversion"/>
  </si>
  <si>
    <t>煤炭勘探开采和洗选</t>
  </si>
  <si>
    <t>石油和天然气勘探开采</t>
  </si>
  <si>
    <t>黑色金属矿勘探和采选</t>
  </si>
  <si>
    <t xml:space="preserve"> 其他交通运输支出</t>
    <phoneticPr fontId="4" type="noConversion"/>
  </si>
  <si>
    <t>有色金属矿勘探和采选</t>
  </si>
  <si>
    <t>非金属矿勘探和采选</t>
  </si>
  <si>
    <t>其他资源勘探业支出</t>
  </si>
  <si>
    <t xml:space="preserve"> 制造业</t>
    <phoneticPr fontId="4" type="noConversion"/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</si>
  <si>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</si>
  <si>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</si>
  <si>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</si>
  <si>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</si>
  <si>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</si>
  <si>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</si>
  <si>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</si>
  <si>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</si>
  <si>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</si>
  <si>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</si>
  <si>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</si>
  <si>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</si>
  <si>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  <phoneticPr fontId="4" type="noConversion"/>
  </si>
  <si>
    <t>其他建筑业支出</t>
  </si>
  <si>
    <t xml:space="preserve"> 工业和信息产业监管</t>
    <phoneticPr fontId="4" type="noConversion"/>
  </si>
  <si>
    <t>战备应急</t>
  </si>
  <si>
    <t>专用通信</t>
  </si>
  <si>
    <t xml:space="preserve"> 建筑业</t>
    <phoneticPr fontId="4" type="noConversion"/>
  </si>
  <si>
    <t>无线电及信息通信监管</t>
    <phoneticPr fontId="3" type="noConversion"/>
  </si>
  <si>
    <t>工程建设与运行维护</t>
    <phoneticPr fontId="3" type="noConversion"/>
  </si>
  <si>
    <t>产业发展</t>
    <phoneticPr fontId="3" type="noConversion"/>
  </si>
  <si>
    <t>事业运行</t>
    <phoneticPr fontId="3" type="noConversion"/>
  </si>
  <si>
    <t>其他工业和信息产业监管支出</t>
  </si>
  <si>
    <t xml:space="preserve"> 工业和信息产业监管</t>
    <phoneticPr fontId="4" type="noConversion"/>
  </si>
  <si>
    <t xml:space="preserve"> 国有资产监管</t>
    <phoneticPr fontId="4" type="noConversion"/>
  </si>
  <si>
    <t>国有企业监事会专项</t>
  </si>
  <si>
    <t>信息安全建设</t>
  </si>
  <si>
    <t>中央企业专项管理</t>
  </si>
  <si>
    <t>其他国有资产监管支出</t>
  </si>
  <si>
    <t>无线电监管</t>
  </si>
  <si>
    <t xml:space="preserve"> 支持中小企业发展和管理支出</t>
    <phoneticPr fontId="4" type="noConversion"/>
  </si>
  <si>
    <t>工业和信息产业战略研究与标准制定</t>
  </si>
  <si>
    <t>工业和信息产业支持</t>
  </si>
  <si>
    <t>电子专项工程</t>
  </si>
  <si>
    <t>科技型中小企业技术创新基金</t>
  </si>
  <si>
    <t>技术基础研究</t>
  </si>
  <si>
    <t>中小企业发展专项</t>
  </si>
  <si>
    <t>其他支持中小企业发展和管理支出</t>
  </si>
  <si>
    <t xml:space="preserve"> 国有资产监管</t>
    <phoneticPr fontId="4" type="noConversion"/>
  </si>
  <si>
    <t xml:space="preserve"> 其他资源勘探工业信息等支出</t>
    <phoneticPr fontId="4" type="noConversion"/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</si>
  <si>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</si>
  <si>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</si>
  <si>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</si>
  <si>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</si>
  <si>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  <phoneticPr fontId="4" type="noConversion"/>
  </si>
  <si>
    <t>商业服务业等支出</t>
  </si>
  <si>
    <t xml:space="preserve"> 商业流通事务</t>
    <phoneticPr fontId="4" type="noConversion"/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</si>
  <si>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</si>
  <si>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</si>
  <si>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</si>
  <si>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</si>
  <si>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</si>
  <si>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  <phoneticPr fontId="4" type="noConversion"/>
  </si>
  <si>
    <t>外商投资环境建设补助资金</t>
  </si>
  <si>
    <t>其他涉外发展服务支出</t>
  </si>
  <si>
    <t xml:space="preserve"> 其他商业服务业等支出</t>
    <phoneticPr fontId="4" type="noConversion"/>
  </si>
  <si>
    <t>服务业基础设施建设</t>
  </si>
  <si>
    <t>其他商业服务业等支出</t>
  </si>
  <si>
    <t>金融支出</t>
  </si>
  <si>
    <t xml:space="preserve"> 金融部门行政支出</t>
    <phoneticPr fontId="4" type="noConversion"/>
  </si>
  <si>
    <t>安全防卫</t>
  </si>
  <si>
    <t>金融部门其他行政支出</t>
  </si>
  <si>
    <t xml:space="preserve"> 金融部门监管支出</t>
    <phoneticPr fontId="4" type="noConversion"/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</si>
  <si>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</si>
  <si>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</si>
  <si>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</si>
  <si>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</si>
  <si>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</si>
  <si>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</si>
  <si>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</si>
  <si>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</si>
  <si>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</si>
  <si>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  <phoneticPr fontId="4" type="noConversion"/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</si>
  <si>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</si>
  <si>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</si>
  <si>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</si>
  <si>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</si>
  <si>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</si>
  <si>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  <phoneticPr fontId="4" type="noConversion"/>
  </si>
  <si>
    <t>中央银行亏损补贴</t>
  </si>
  <si>
    <t>其他金融调控支出</t>
  </si>
  <si>
    <t xml:space="preserve"> 其他金融支出</t>
    <phoneticPr fontId="4" type="noConversion"/>
  </si>
  <si>
    <t>其他金融支出</t>
  </si>
  <si>
    <t>援助其他地区支出</t>
    <phoneticPr fontId="4" type="noConversion"/>
  </si>
  <si>
    <t xml:space="preserve"> 一般公共服务</t>
    <phoneticPr fontId="4" type="noConversion"/>
  </si>
  <si>
    <t xml:space="preserve"> 教育</t>
    <phoneticPr fontId="4" type="noConversion"/>
  </si>
  <si>
    <t xml:space="preserve"> 文化体育与传媒</t>
    <phoneticPr fontId="4" type="noConversion"/>
  </si>
  <si>
    <t xml:space="preserve"> 医疗卫生</t>
    <phoneticPr fontId="4" type="noConversion"/>
  </si>
  <si>
    <t xml:space="preserve"> 节能环保</t>
    <phoneticPr fontId="4" type="noConversion"/>
  </si>
  <si>
    <t xml:space="preserve"> 农业</t>
    <phoneticPr fontId="4" type="noConversion"/>
  </si>
  <si>
    <t xml:space="preserve"> 交通运输</t>
    <phoneticPr fontId="4" type="noConversion"/>
  </si>
  <si>
    <t xml:space="preserve"> 住房保障</t>
    <phoneticPr fontId="4" type="noConversion"/>
  </si>
  <si>
    <t xml:space="preserve"> 其他支出</t>
    <phoneticPr fontId="4" type="noConversion"/>
  </si>
  <si>
    <t>自然资源海洋气象等支出</t>
  </si>
  <si>
    <t xml:space="preserve"> 自然资源事务</t>
    <phoneticPr fontId="4" type="noConversion"/>
  </si>
  <si>
    <t>自然资源规划及管理</t>
  </si>
  <si>
    <t>自然资源利用与保护</t>
    <phoneticPr fontId="4" type="noConversion"/>
  </si>
  <si>
    <t>自然资源社会公益服务</t>
  </si>
  <si>
    <t>自然资源行业业务管理</t>
  </si>
  <si>
    <t>自然资源调查与确权登记</t>
    <phoneticPr fontId="4" type="noConversion"/>
  </si>
  <si>
    <t>土地资源储备支出</t>
  </si>
  <si>
    <t>地质矿产资源与环境调查</t>
  </si>
  <si>
    <t>地质勘查与矿产资源管理</t>
    <phoneticPr fontId="4" type="noConversion"/>
  </si>
  <si>
    <t>地质转产项目财政贴息</t>
  </si>
  <si>
    <t>国外风险勘查</t>
  </si>
  <si>
    <t>地质勘查基金（周转金）支出</t>
  </si>
  <si>
    <t>海域与海岛管理</t>
    <phoneticPr fontId="4" type="noConversion"/>
  </si>
  <si>
    <t>自然资源国际合作与海洋权益维护</t>
    <phoneticPr fontId="4" type="noConversion"/>
  </si>
  <si>
    <t>自然资源卫星</t>
    <phoneticPr fontId="4" type="noConversion"/>
  </si>
  <si>
    <t>极地考察</t>
    <phoneticPr fontId="4" type="noConversion"/>
  </si>
  <si>
    <t>深海调查与资源开发</t>
    <phoneticPr fontId="4" type="noConversion"/>
  </si>
  <si>
    <t>海港航标维护</t>
    <phoneticPr fontId="4" type="noConversion"/>
  </si>
  <si>
    <t>海水淡化</t>
    <phoneticPr fontId="4" type="noConversion"/>
  </si>
  <si>
    <t>无居民海岛使用金支出</t>
    <phoneticPr fontId="4" type="noConversion"/>
  </si>
  <si>
    <t>海洋战略规划与预警监测</t>
    <phoneticPr fontId="4" type="noConversion"/>
  </si>
  <si>
    <t>基础测绘与地理信息管理</t>
    <phoneticPr fontId="4" type="noConversion"/>
  </si>
  <si>
    <t>其他自然资源事务支出</t>
  </si>
  <si>
    <t xml:space="preserve"> 气象事务</t>
    <phoneticPr fontId="4" type="noConversion"/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</si>
  <si>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</si>
  <si>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</si>
  <si>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</si>
  <si>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</si>
  <si>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</si>
  <si>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</si>
  <si>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</si>
  <si>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</si>
  <si>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</si>
  <si>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</si>
  <si>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</si>
  <si>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  <phoneticPr fontId="4" type="noConversion"/>
  </si>
  <si>
    <t>其他自然资源海洋气象等支出</t>
  </si>
  <si>
    <t>住房保障支出</t>
  </si>
  <si>
    <t xml:space="preserve"> 保障性安居工程支出</t>
    <phoneticPr fontId="4" type="noConversion"/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</si>
  <si>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</si>
  <si>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</si>
  <si>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</si>
  <si>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</si>
  <si>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</si>
  <si>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</si>
  <si>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</si>
  <si>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  <phoneticPr fontId="4" type="noConversion"/>
  </si>
  <si>
    <t>住房租赁市场发展</t>
    <phoneticPr fontId="4" type="noConversion"/>
  </si>
  <si>
    <t>其他保障性安居工程支出</t>
  </si>
  <si>
    <t xml:space="preserve"> 住房改革支出</t>
    <phoneticPr fontId="4" type="noConversion"/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</si>
  <si>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</si>
  <si>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</si>
  <si>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</si>
  <si>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</si>
  <si>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</si>
  <si>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  <phoneticPr fontId="4" type="noConversion"/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</si>
  <si>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</si>
  <si>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</si>
  <si>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</si>
  <si>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</si>
  <si>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  <phoneticPr fontId="4" type="noConversion"/>
  </si>
  <si>
    <t>财务与审计支出</t>
    <phoneticPr fontId="3" type="noConversion"/>
  </si>
  <si>
    <t>信息统计</t>
    <phoneticPr fontId="3" type="noConversion"/>
  </si>
  <si>
    <t>专项业务活动</t>
    <phoneticPr fontId="3" type="noConversion"/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</si>
  <si>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</si>
  <si>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</si>
  <si>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</si>
  <si>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</si>
  <si>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</si>
  <si>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</si>
  <si>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  <phoneticPr fontId="3" type="noConversion"/>
  </si>
  <si>
    <t xml:space="preserve"> 粮油事务</t>
    <phoneticPr fontId="4" type="noConversion"/>
  </si>
  <si>
    <t>设施安全</t>
    <phoneticPr fontId="3" type="noConversion"/>
  </si>
  <si>
    <t>物资保管保养</t>
    <phoneticPr fontId="3" type="noConversion"/>
  </si>
  <si>
    <t>其他粮油物资事务支出</t>
    <phoneticPr fontId="3" type="noConversion"/>
  </si>
  <si>
    <t>粮食财务与审计支出</t>
  </si>
  <si>
    <t xml:space="preserve"> 能源储备</t>
    <phoneticPr fontId="4" type="noConversion"/>
  </si>
  <si>
    <t>粮食信息统计</t>
  </si>
  <si>
    <t>石油储备</t>
  </si>
  <si>
    <t>粮食专项业务活动</t>
  </si>
  <si>
    <t>天然铀能源储备</t>
  </si>
  <si>
    <t>煤炭储备</t>
  </si>
  <si>
    <t>成品油储备</t>
    <phoneticPr fontId="3" type="noConversion"/>
  </si>
  <si>
    <t>其他能源储备支出</t>
  </si>
  <si>
    <t xml:space="preserve"> 粮油储备</t>
    <phoneticPr fontId="4" type="noConversion"/>
  </si>
  <si>
    <t>储备粮油补贴</t>
  </si>
  <si>
    <t>储备粮油差价补贴</t>
  </si>
  <si>
    <t>储备粮（油）库建设</t>
  </si>
  <si>
    <t>其他粮油事务支出</t>
  </si>
  <si>
    <t>最低收购价政策支出</t>
  </si>
  <si>
    <t xml:space="preserve"> 物资事务</t>
    <phoneticPr fontId="4" type="noConversion"/>
  </si>
  <si>
    <t>其他粮油储备支出</t>
  </si>
  <si>
    <t xml:space="preserve"> 重要商品储备</t>
    <phoneticPr fontId="4" type="noConversion"/>
  </si>
  <si>
    <t>棉花储备</t>
  </si>
  <si>
    <t>食糖储备</t>
  </si>
  <si>
    <t>铁路专用线</t>
  </si>
  <si>
    <t>肉类储备</t>
  </si>
  <si>
    <t>护库武警和民兵支出</t>
  </si>
  <si>
    <t>化肥储备</t>
  </si>
  <si>
    <t>物资保管与保养</t>
  </si>
  <si>
    <t>农药储备</t>
  </si>
  <si>
    <t>专项贷款利息</t>
  </si>
  <si>
    <t>边销茶储备</t>
  </si>
  <si>
    <t>物资转移</t>
  </si>
  <si>
    <t>羊毛储备</t>
  </si>
  <si>
    <t>物资轮换</t>
  </si>
  <si>
    <t>医药储备</t>
  </si>
  <si>
    <t>仓库建设</t>
  </si>
  <si>
    <t>食盐储备</t>
  </si>
  <si>
    <t>仓库安防</t>
  </si>
  <si>
    <t>战略物资储备</t>
  </si>
  <si>
    <t>其他重要商品储备支出</t>
  </si>
  <si>
    <t>其他物资事务支出</t>
  </si>
  <si>
    <t>灾害防治及应急管理支出</t>
  </si>
  <si>
    <t xml:space="preserve"> 应急管理事务</t>
    <phoneticPr fontId="4" type="noConversion"/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</si>
  <si>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</si>
  <si>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</si>
  <si>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</si>
  <si>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</si>
  <si>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</si>
  <si>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</si>
  <si>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</si>
  <si>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  <phoneticPr fontId="4" type="noConversion"/>
  </si>
  <si>
    <t>消防应急救援</t>
  </si>
  <si>
    <t>其他消防事务支出</t>
  </si>
  <si>
    <t xml:space="preserve"> 森林消防事务</t>
    <phoneticPr fontId="4" type="noConversion"/>
  </si>
  <si>
    <t>森林消防应急救援</t>
  </si>
  <si>
    <t>其他森林消防事务支出</t>
  </si>
  <si>
    <t xml:space="preserve"> 煤矿安全</t>
    <phoneticPr fontId="4" type="noConversion"/>
  </si>
  <si>
    <t>煤矿安全监察事务</t>
  </si>
  <si>
    <t>煤矿应急救援事务</t>
  </si>
  <si>
    <t>其他煤矿安全支出</t>
  </si>
  <si>
    <t xml:space="preserve"> 地震事务</t>
    <phoneticPr fontId="4" type="noConversion"/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</si>
  <si>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</si>
  <si>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</si>
  <si>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</si>
  <si>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</si>
  <si>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</si>
  <si>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</si>
  <si>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</si>
  <si>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</si>
  <si>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</si>
  <si>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  <phoneticPr fontId="4" type="noConversion"/>
  </si>
  <si>
    <t>地质灾害防治</t>
  </si>
  <si>
    <t>森林草原防灾减灾</t>
  </si>
  <si>
    <t>其他自然灾害防治支出</t>
  </si>
  <si>
    <t xml:space="preserve"> 自然灾害救灾及恢复重建支出</t>
    <phoneticPr fontId="4" type="noConversion"/>
  </si>
  <si>
    <t>自然灾害救灾补助</t>
  </si>
  <si>
    <t>自然灾害灾后重建补助</t>
  </si>
  <si>
    <t>其他自然灾害救灾及恢复重建支出</t>
    <phoneticPr fontId="4" type="noConversion"/>
  </si>
  <si>
    <t xml:space="preserve"> 其他灾害防治及应急管理支出</t>
    <phoneticPr fontId="4" type="noConversion"/>
  </si>
  <si>
    <t>其他灾害防治及应急管理支出</t>
    <phoneticPr fontId="4" type="noConversion"/>
  </si>
  <si>
    <t>预备费</t>
  </si>
  <si>
    <t xml:space="preserve"> 年初预留</t>
    <phoneticPr fontId="4" type="noConversion"/>
  </si>
  <si>
    <t>年初预留</t>
    <phoneticPr fontId="4" type="noConversion"/>
  </si>
  <si>
    <t>债务付息支出</t>
  </si>
  <si>
    <t xml:space="preserve"> 中央政府国内债务付息支出</t>
    <phoneticPr fontId="4" type="noConversion"/>
  </si>
  <si>
    <t xml:space="preserve"> 中央政府国外债务付息支出</t>
    <phoneticPr fontId="4" type="noConversion"/>
  </si>
  <si>
    <t xml:space="preserve"> 地方政府一般债务付息支出</t>
    <phoneticPr fontId="4" type="noConversion"/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</si>
  <si>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</si>
  <si>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</si>
  <si>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</si>
  <si>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</si>
  <si>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</si>
  <si>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  <phoneticPr fontId="4" type="noConversion"/>
  </si>
  <si>
    <t xml:space="preserve"> 中央政府国外债务发行费用支出</t>
    <phoneticPr fontId="4" type="noConversion"/>
  </si>
  <si>
    <t xml:space="preserve"> 地方政府一般债务发行费用支出</t>
    <phoneticPr fontId="4" type="noConversion"/>
  </si>
  <si>
    <t>二、上解上级支出</t>
    <phoneticPr fontId="4" type="noConversion"/>
  </si>
  <si>
    <t>中央自然灾害生活补助</t>
  </si>
  <si>
    <t>体制上解支出</t>
    <phoneticPr fontId="4" type="noConversion"/>
  </si>
  <si>
    <t>地方自然灾害生活补助</t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</si>
  <si>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</si>
  <si>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</si>
  <si>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</si>
  <si>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</si>
  <si>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地方政府一般债务还本支出</t>
    <phoneticPr fontId="4" type="noConversion"/>
  </si>
  <si>
    <t>地方政府一般债券还本支出</t>
  </si>
  <si>
    <t>年终结余</t>
    <phoneticPr fontId="4" type="noConversion"/>
  </si>
  <si>
    <t>支出合计</t>
    <phoneticPr fontId="4" type="noConversion"/>
  </si>
  <si>
    <t>四、年终结余</t>
    <phoneticPr fontId="4" type="noConversion"/>
  </si>
  <si>
    <t>三、债务还本支出</t>
    <phoneticPr fontId="4" type="noConversion"/>
  </si>
  <si>
    <t>（经济分类支出）</t>
    <phoneticPr fontId="4" type="noConversion"/>
  </si>
  <si>
    <t>比上年实绩增(减)%</t>
    <phoneticPr fontId="4" type="noConversion"/>
  </si>
  <si>
    <t>一、一般公共预算支出</t>
    <phoneticPr fontId="4" type="noConversion"/>
  </si>
  <si>
    <t>机关工资福利支出</t>
    <phoneticPr fontId="4" type="noConversion"/>
  </si>
  <si>
    <t>工资奖金津补贴</t>
    <phoneticPr fontId="4" type="noConversion"/>
  </si>
  <si>
    <t>社会保障缴费</t>
    <phoneticPr fontId="4" type="noConversion"/>
  </si>
  <si>
    <t>住房公积金</t>
    <phoneticPr fontId="4" type="noConversion"/>
  </si>
  <si>
    <t>其他工资福利支出</t>
    <phoneticPr fontId="4" type="noConversion"/>
  </si>
  <si>
    <t>机关商品和服务支出</t>
    <phoneticPr fontId="4" type="noConversion"/>
  </si>
  <si>
    <t>办公经费</t>
    <phoneticPr fontId="4" type="noConversion"/>
  </si>
  <si>
    <t>会议费</t>
    <phoneticPr fontId="4" type="noConversion"/>
  </si>
  <si>
    <t>培训费</t>
    <phoneticPr fontId="4" type="noConversion"/>
  </si>
  <si>
    <t>专用材料购置费</t>
    <phoneticPr fontId="4" type="noConversion"/>
  </si>
  <si>
    <t>委托业务费</t>
    <phoneticPr fontId="4" type="noConversion"/>
  </si>
  <si>
    <t>公务接待费</t>
    <phoneticPr fontId="4" type="noConversion"/>
  </si>
  <si>
    <t>因公出国（境）费用</t>
    <phoneticPr fontId="4" type="noConversion"/>
  </si>
  <si>
    <t>公务用车运行维护费</t>
    <phoneticPr fontId="4" type="noConversion"/>
  </si>
  <si>
    <t>维修(护)费</t>
    <phoneticPr fontId="4" type="noConversion"/>
  </si>
  <si>
    <t>其他商品和服务支出</t>
    <phoneticPr fontId="4" type="noConversion"/>
  </si>
  <si>
    <t>机关资本性支出（一）</t>
    <phoneticPr fontId="4" type="noConversion"/>
  </si>
  <si>
    <t>房屋建筑物购建</t>
    <phoneticPr fontId="4" type="noConversion"/>
  </si>
  <si>
    <t>基础设施建设</t>
    <phoneticPr fontId="4" type="noConversion"/>
  </si>
  <si>
    <t>公务用车购置</t>
    <phoneticPr fontId="4" type="noConversion"/>
  </si>
  <si>
    <t>土地征迁补偿和安置支出</t>
    <phoneticPr fontId="4" type="noConversion"/>
  </si>
  <si>
    <t>设备购置</t>
    <phoneticPr fontId="4" type="noConversion"/>
  </si>
  <si>
    <t>大型修缮</t>
    <phoneticPr fontId="4" type="noConversion"/>
  </si>
  <si>
    <t>其他资本性支出</t>
    <phoneticPr fontId="4" type="noConversion"/>
  </si>
  <si>
    <t>机关资本性支出（二）</t>
    <phoneticPr fontId="4" type="noConversion"/>
  </si>
  <si>
    <t>对事业单位经常性补助</t>
    <phoneticPr fontId="4" type="noConversion"/>
  </si>
  <si>
    <t>工资福利支出</t>
    <phoneticPr fontId="4" type="noConversion"/>
  </si>
  <si>
    <t>商品和服务支出</t>
    <phoneticPr fontId="4" type="noConversion"/>
  </si>
  <si>
    <t>其他对事业单位补助</t>
    <phoneticPr fontId="4" type="noConversion"/>
  </si>
  <si>
    <t>对事业单位资本性补助</t>
    <phoneticPr fontId="4" type="noConversion"/>
  </si>
  <si>
    <t>资本性支出（一）</t>
    <phoneticPr fontId="4" type="noConversion"/>
  </si>
  <si>
    <t>资本性支出（二）</t>
    <phoneticPr fontId="4" type="noConversion"/>
  </si>
  <si>
    <t>对企业补助</t>
    <phoneticPr fontId="4" type="noConversion"/>
  </si>
  <si>
    <t>费用补贴</t>
    <phoneticPr fontId="4" type="noConversion"/>
  </si>
  <si>
    <t>利息补贴</t>
    <phoneticPr fontId="4" type="noConversion"/>
  </si>
  <si>
    <t>其他对企业补助</t>
    <phoneticPr fontId="4" type="noConversion"/>
  </si>
  <si>
    <t>对企业资本性支出</t>
    <phoneticPr fontId="4" type="noConversion"/>
  </si>
  <si>
    <t>对企业资本性支出（一）</t>
    <phoneticPr fontId="4" type="noConversion"/>
  </si>
  <si>
    <t>对企业资本性支出（二）</t>
    <phoneticPr fontId="4" type="noConversion"/>
  </si>
  <si>
    <t>对个人和家庭的补助</t>
    <phoneticPr fontId="4" type="noConversion"/>
  </si>
  <si>
    <t>社会福利和救助</t>
    <phoneticPr fontId="4" type="noConversion"/>
  </si>
  <si>
    <t>助学金</t>
    <phoneticPr fontId="4" type="noConversion"/>
  </si>
  <si>
    <t>个人农业生产补贴</t>
    <phoneticPr fontId="4" type="noConversion"/>
  </si>
  <si>
    <t>离退休费</t>
    <phoneticPr fontId="4" type="noConversion"/>
  </si>
  <si>
    <t>其他对个人和家庭的补助</t>
    <phoneticPr fontId="4" type="noConversion"/>
  </si>
  <si>
    <t>对社会保障基金补助</t>
    <phoneticPr fontId="4" type="noConversion"/>
  </si>
  <si>
    <t>对社会保险基金补助</t>
    <phoneticPr fontId="4" type="noConversion"/>
  </si>
  <si>
    <t>补充全国社会保障基金</t>
    <phoneticPr fontId="4" type="noConversion"/>
  </si>
  <si>
    <t>债务利息及费用支出</t>
    <phoneticPr fontId="4" type="noConversion"/>
  </si>
  <si>
    <t>国内债务付息</t>
    <phoneticPr fontId="4" type="noConversion"/>
  </si>
  <si>
    <t>国外债务付息</t>
    <phoneticPr fontId="4" type="noConversion"/>
  </si>
  <si>
    <t>国内债务发行费用支出</t>
    <phoneticPr fontId="4" type="noConversion"/>
  </si>
  <si>
    <t>国外债务发行费用支出</t>
    <phoneticPr fontId="4" type="noConversion"/>
  </si>
  <si>
    <t>预备费及预留</t>
    <phoneticPr fontId="4" type="noConversion"/>
  </si>
  <si>
    <t>预备费</t>
    <phoneticPr fontId="4" type="noConversion"/>
  </si>
  <si>
    <t>预留</t>
    <phoneticPr fontId="4" type="noConversion"/>
  </si>
  <si>
    <t>其他支出</t>
    <phoneticPr fontId="4" type="noConversion"/>
  </si>
  <si>
    <t>赠与</t>
    <phoneticPr fontId="4" type="noConversion"/>
  </si>
  <si>
    <t>国家赔偿费用支出</t>
    <phoneticPr fontId="4" type="noConversion"/>
  </si>
  <si>
    <t>对民间非营利组织和群众性自治组织补贴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</si>
  <si>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</si>
  <si>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</si>
  <si>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</si>
  <si>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</si>
  <si>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</si>
  <si>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</si>
  <si>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三、债务还本支出</t>
    <phoneticPr fontId="4" type="noConversion"/>
  </si>
  <si>
    <t>地方政府一般债务还本支出</t>
    <phoneticPr fontId="4" type="noConversion"/>
  </si>
  <si>
    <t>年终结余</t>
    <phoneticPr fontId="4" type="noConversion"/>
  </si>
  <si>
    <t>五、安排预算稳定调节基金</t>
    <phoneticPr fontId="4" type="noConversion"/>
  </si>
  <si>
    <t>支出合计</t>
    <phoneticPr fontId="4" type="noConversion"/>
  </si>
  <si>
    <t>2021年预算</t>
    <phoneticPr fontId="4" type="noConversion"/>
  </si>
  <si>
    <t>2021年预算</t>
    <phoneticPr fontId="4" type="noConversion"/>
  </si>
  <si>
    <t>财政对企业职工基本养老保险基金的补助</t>
    <phoneticPr fontId="3" type="noConversion"/>
  </si>
  <si>
    <t>附件1：</t>
    <phoneticPr fontId="4" type="noConversion"/>
  </si>
  <si>
    <r>
      <t>附件1-3</t>
    </r>
    <r>
      <rPr>
        <sz val="12"/>
        <rFont val="宋体"/>
        <family val="3"/>
        <charset val="134"/>
      </rPr>
      <t>：</t>
    </r>
    <phoneticPr fontId="4" type="noConversion"/>
  </si>
  <si>
    <t>附件1-2：</t>
    <phoneticPr fontId="4" type="noConversion"/>
  </si>
  <si>
    <t>附件1-4：</t>
    <phoneticPr fontId="4" type="noConversion"/>
  </si>
  <si>
    <t xml:space="preserve"> 司法</t>
    <phoneticPr fontId="4" type="noConversion"/>
  </si>
  <si>
    <t>其他司法支出（普法宣传）</t>
    <phoneticPr fontId="3" type="noConversion"/>
  </si>
  <si>
    <t>减少</t>
    <phoneticPr fontId="3" type="noConversion"/>
  </si>
  <si>
    <t>增加</t>
    <phoneticPr fontId="3" type="noConversion"/>
  </si>
  <si>
    <t>上半年实绩</t>
    <phoneticPr fontId="3" type="noConversion"/>
  </si>
  <si>
    <t>实绩进度</t>
    <phoneticPr fontId="3" type="noConversion"/>
  </si>
  <si>
    <t>上半年实绩</t>
    <phoneticPr fontId="3" type="noConversion"/>
  </si>
  <si>
    <t>上半年实绩</t>
    <phoneticPr fontId="4" type="noConversion"/>
  </si>
  <si>
    <t>可以改14</t>
    <phoneticPr fontId="3" type="noConversion"/>
  </si>
  <si>
    <t>可以改5</t>
    <phoneticPr fontId="3" type="noConversion"/>
  </si>
  <si>
    <t>鹤山市2021年上半年雅瑶镇一般公共预算支出执行情况表</t>
    <phoneticPr fontId="4" type="noConversion"/>
  </si>
  <si>
    <t>鹤山市2021年上半年雅瑶镇一般公共预算收入执行情况表</t>
    <phoneticPr fontId="4" type="noConversion"/>
  </si>
  <si>
    <t>鹤山市2021年上半年雅瑶镇一般公共预算收支执行情况表</t>
    <phoneticPr fontId="4" type="noConversion"/>
  </si>
  <si>
    <t>单位：万元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</si>
</sst>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0_ "/>
    <numFmt numFmtId="179" formatCode="0;[Red]0"/>
    <numFmt numFmtId="180" formatCode="0.00_ 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8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1"/>
      <color theme="1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6"/>
      <name val="黑体"/>
      <family val="3"/>
      <charset val="134"/>
    </font>
    <font>
      <b/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</cellStyleXfs>
  <cellXfs count="125">
    <xf numFmtId="0" fontId="0" fillId="0" borderId="0" xfId="0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0" fontId="1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177" fontId="11" fillId="0" borderId="4" xfId="2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indent="1"/>
    </xf>
    <xf numFmtId="177" fontId="12" fillId="0" borderId="4" xfId="2" applyNumberFormat="1" applyFont="1" applyFill="1" applyBorder="1" applyAlignment="1">
      <alignment horizontal="right" vertical="center"/>
    </xf>
    <xf numFmtId="41" fontId="12" fillId="0" borderId="4" xfId="2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1" fontId="12" fillId="0" borderId="4" xfId="0" applyNumberFormat="1" applyFont="1" applyFill="1" applyBorder="1" applyAlignment="1" applyProtection="1">
      <alignment horizontal="left" vertical="center"/>
      <protection locked="0"/>
    </xf>
    <xf numFmtId="0" fontId="12" fillId="0" borderId="4" xfId="0" applyNumberFormat="1" applyFont="1" applyFill="1" applyBorder="1" applyAlignment="1" applyProtection="1">
      <alignment horizontal="left" vertical="center"/>
      <protection locked="0"/>
    </xf>
    <xf numFmtId="0" fontId="12" fillId="0" borderId="4" xfId="0" applyNumberFormat="1" applyFont="1" applyFill="1" applyBorder="1" applyAlignment="1" applyProtection="1">
      <alignment horizontal="left" vertical="center" indent="1"/>
      <protection locked="0"/>
    </xf>
    <xf numFmtId="1" fontId="12" fillId="0" borderId="4" xfId="0" applyNumberFormat="1" applyFont="1" applyFill="1" applyBorder="1" applyAlignment="1" applyProtection="1">
      <alignment horizontal="left" vertical="center" indent="1"/>
      <protection locked="0"/>
    </xf>
    <xf numFmtId="1" fontId="11" fillId="0" borderId="4" xfId="0" applyNumberFormat="1" applyFont="1" applyFill="1" applyBorder="1" applyAlignment="1" applyProtection="1">
      <alignment horizontal="left" vertical="center"/>
      <protection locked="0"/>
    </xf>
    <xf numFmtId="1" fontId="11" fillId="0" borderId="4" xfId="0" applyNumberFormat="1" applyFont="1" applyFill="1" applyBorder="1" applyAlignment="1" applyProtection="1">
      <alignment horizontal="left" vertical="center" indent="1"/>
      <protection locked="0"/>
    </xf>
    <xf numFmtId="1" fontId="12" fillId="0" borderId="4" xfId="0" applyNumberFormat="1" applyFont="1" applyFill="1" applyBorder="1" applyAlignment="1" applyProtection="1">
      <alignment horizontal="left" vertical="center" indent="2"/>
      <protection locked="0"/>
    </xf>
    <xf numFmtId="1" fontId="11" fillId="0" borderId="4" xfId="0" applyNumberFormat="1" applyFont="1" applyFill="1" applyBorder="1" applyAlignment="1" applyProtection="1">
      <alignment horizontal="left" vertical="center" indent="2"/>
      <protection locked="0"/>
    </xf>
    <xf numFmtId="1" fontId="11" fillId="0" borderId="4" xfId="0" applyNumberFormat="1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>
      <alignment horizontal="center" vertical="center"/>
    </xf>
    <xf numFmtId="177" fontId="11" fillId="0" borderId="4" xfId="2" applyNumberFormat="1" applyFont="1" applyFill="1" applyBorder="1" applyAlignment="1">
      <alignment horizontal="right" vertical="center" wrapText="1"/>
    </xf>
    <xf numFmtId="43" fontId="11" fillId="0" borderId="4" xfId="2" applyFont="1" applyFill="1" applyBorder="1" applyAlignment="1">
      <alignment horizontal="right" vertical="center"/>
    </xf>
    <xf numFmtId="177" fontId="12" fillId="0" borderId="4" xfId="2" applyNumberFormat="1" applyFont="1" applyFill="1" applyBorder="1" applyAlignment="1">
      <alignment horizontal="right" vertical="center" wrapText="1"/>
    </xf>
    <xf numFmtId="43" fontId="12" fillId="0" borderId="4" xfId="2" applyFont="1" applyFill="1" applyBorder="1" applyAlignment="1">
      <alignment horizontal="right" vertical="center"/>
    </xf>
    <xf numFmtId="176" fontId="12" fillId="0" borderId="0" xfId="2" applyNumberFormat="1" applyFont="1" applyFill="1" applyBorder="1" applyAlignment="1">
      <alignment horizontal="right" vertical="center"/>
    </xf>
    <xf numFmtId="176" fontId="0" fillId="0" borderId="0" xfId="0" applyNumberFormat="1" applyBorder="1">
      <alignment vertical="center"/>
    </xf>
    <xf numFmtId="177" fontId="11" fillId="0" borderId="4" xfId="2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 indent="1"/>
    </xf>
    <xf numFmtId="0" fontId="16" fillId="0" borderId="4" xfId="0" applyFont="1" applyFill="1" applyBorder="1" applyAlignment="1">
      <alignment horizontal="left" vertical="center" wrapText="1" indent="1"/>
    </xf>
    <xf numFmtId="0" fontId="17" fillId="0" borderId="4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180" fontId="18" fillId="0" borderId="0" xfId="0" applyNumberFormat="1" applyFont="1" applyFill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7" fontId="12" fillId="0" borderId="4" xfId="2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21" fillId="0" borderId="4" xfId="0" applyFont="1" applyFill="1" applyBorder="1" applyAlignment="1">
      <alignment horizontal="left" vertical="center" wrapText="1"/>
    </xf>
    <xf numFmtId="177" fontId="11" fillId="0" borderId="4" xfId="2" applyNumberFormat="1" applyFont="1" applyFill="1" applyBorder="1" applyAlignment="1">
      <alignment vertical="center"/>
    </xf>
    <xf numFmtId="0" fontId="22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 indent="1"/>
    </xf>
    <xf numFmtId="177" fontId="12" fillId="0" borderId="4" xfId="2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49" fontId="16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177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14" fillId="2" borderId="1" xfId="0" applyFont="1" applyFill="1" applyBorder="1" applyAlignment="1">
      <alignment horizontal="center" vertical="center"/>
    </xf>
    <xf numFmtId="177" fontId="11" fillId="2" borderId="4" xfId="2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177" fontId="14" fillId="2" borderId="4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 indent="1"/>
    </xf>
    <xf numFmtId="177" fontId="18" fillId="2" borderId="4" xfId="0" applyNumberFormat="1" applyFont="1" applyFill="1" applyBorder="1" applyAlignment="1">
      <alignment horizontal="right" vertical="center"/>
    </xf>
    <xf numFmtId="179" fontId="18" fillId="2" borderId="4" xfId="0" applyNumberFormat="1" applyFont="1" applyFill="1" applyBorder="1" applyAlignment="1">
      <alignment horizontal="right" vertical="center"/>
    </xf>
    <xf numFmtId="179" fontId="14" fillId="2" borderId="4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 indent="1"/>
    </xf>
    <xf numFmtId="0" fontId="19" fillId="2" borderId="0" xfId="0" applyFont="1" applyFill="1">
      <alignment vertical="center"/>
    </xf>
    <xf numFmtId="177" fontId="19" fillId="2" borderId="0" xfId="0" applyNumberFormat="1" applyFont="1" applyFill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20" fillId="2" borderId="0" xfId="0" applyFont="1" applyFill="1">
      <alignment vertical="center"/>
    </xf>
    <xf numFmtId="177" fontId="20" fillId="2" borderId="0" xfId="0" applyNumberFormat="1" applyFont="1" applyFill="1">
      <alignment vertical="center"/>
    </xf>
    <xf numFmtId="0" fontId="16" fillId="2" borderId="4" xfId="0" applyFont="1" applyFill="1" applyBorder="1" applyAlignment="1">
      <alignment horizontal="left" vertical="center" wrapText="1" indent="1"/>
    </xf>
    <xf numFmtId="41" fontId="15" fillId="2" borderId="4" xfId="0" applyNumberFormat="1" applyFont="1" applyFill="1" applyBorder="1">
      <alignment vertical="center"/>
    </xf>
    <xf numFmtId="0" fontId="17" fillId="2" borderId="4" xfId="0" applyFont="1" applyFill="1" applyBorder="1" applyAlignment="1">
      <alignment vertical="center" wrapText="1"/>
    </xf>
    <xf numFmtId="41" fontId="20" fillId="2" borderId="4" xfId="0" applyNumberFormat="1" applyFont="1" applyFill="1" applyBorder="1">
      <alignment vertical="center"/>
    </xf>
    <xf numFmtId="178" fontId="18" fillId="2" borderId="4" xfId="0" applyNumberFormat="1" applyFont="1" applyFill="1" applyBorder="1" applyAlignment="1">
      <alignment horizontal="right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19" fillId="2" borderId="4" xfId="0" applyFont="1" applyFill="1" applyBorder="1">
      <alignment vertical="center"/>
    </xf>
    <xf numFmtId="0" fontId="20" fillId="2" borderId="4" xfId="0" applyFont="1" applyFill="1" applyBorder="1">
      <alignment vertical="center"/>
    </xf>
    <xf numFmtId="178" fontId="12" fillId="0" borderId="4" xfId="2" applyNumberFormat="1" applyFont="1" applyFill="1" applyBorder="1" applyAlignment="1">
      <alignment horizontal="right" vertical="center" wrapText="1"/>
    </xf>
    <xf numFmtId="178" fontId="0" fillId="0" borderId="4" xfId="0" applyNumberFormat="1" applyBorder="1">
      <alignment vertical="center"/>
    </xf>
    <xf numFmtId="10" fontId="11" fillId="0" borderId="4" xfId="2" applyNumberFormat="1" applyFont="1" applyFill="1" applyBorder="1" applyAlignment="1">
      <alignment vertical="center" wrapText="1"/>
    </xf>
    <xf numFmtId="10" fontId="12" fillId="0" borderId="4" xfId="2" applyNumberFormat="1" applyFont="1" applyFill="1" applyBorder="1" applyAlignment="1">
      <alignment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10" fontId="11" fillId="2" borderId="4" xfId="2" applyNumberFormat="1" applyFont="1" applyFill="1" applyBorder="1" applyAlignment="1">
      <alignment horizontal="right" vertical="center" wrapText="1"/>
    </xf>
    <xf numFmtId="10" fontId="12" fillId="2" borderId="4" xfId="2" applyNumberFormat="1" applyFont="1" applyFill="1" applyBorder="1" applyAlignment="1">
      <alignment horizontal="right" vertical="center" wrapText="1"/>
    </xf>
    <xf numFmtId="10" fontId="11" fillId="0" borderId="4" xfId="2" applyNumberFormat="1" applyFont="1" applyFill="1" applyBorder="1" applyAlignment="1">
      <alignment horizontal="right" vertical="center" wrapText="1"/>
    </xf>
    <xf numFmtId="10" fontId="12" fillId="0" borderId="4" xfId="2" applyNumberFormat="1" applyFont="1" applyFill="1" applyBorder="1" applyAlignment="1">
      <alignment horizontal="right" vertical="center" wrapText="1"/>
    </xf>
    <xf numFmtId="177" fontId="23" fillId="2" borderId="4" xfId="0" applyNumberFormat="1" applyFont="1" applyFill="1" applyBorder="1" applyAlignment="1">
      <alignment horizontal="right" vertical="center"/>
    </xf>
    <xf numFmtId="177" fontId="12" fillId="2" borderId="0" xfId="1" applyNumberFormat="1" applyFont="1" applyFill="1" applyAlignment="1">
      <alignment horizontal="right" vertical="center"/>
    </xf>
    <xf numFmtId="177" fontId="11" fillId="2" borderId="4" xfId="2" applyNumberFormat="1" applyFont="1" applyFill="1" applyBorder="1" applyAlignment="1" applyProtection="1">
      <alignment horizontal="right" vertical="center"/>
    </xf>
    <xf numFmtId="177" fontId="0" fillId="2" borderId="4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77" fontId="25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7" fontId="13" fillId="2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177" fontId="24" fillId="0" borderId="0" xfId="0" applyNumberFormat="1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7" fontId="14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</cellXfs>
  <cellStyles count="3">
    <cellStyle name="百分比" xfId="1" builtinId="5"/>
    <cellStyle name="常规" xfId="0" builtinId="0"/>
    <cellStyle name="千位分隔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D32" sqref="D32"/>
    </sheetView>
  </sheetViews>
  <sheetFormatPr defaultColWidth="9" defaultRowHeight="13.5"/>
  <cols>
    <col min="1" max="1" width="9" style="3"/>
    <col min="2" max="2" width="7.75" style="3" customWidth="1"/>
    <col min="3" max="3" width="8.375" style="3" customWidth="1"/>
    <col min="4" max="7" width="9" style="3"/>
    <col min="8" max="8" width="10.875" style="3" customWidth="1"/>
    <col min="9" max="9" width="9.75" style="3" customWidth="1"/>
    <col min="10" max="10" width="12.875" style="3" customWidth="1"/>
    <col min="11" max="16384" width="9" style="3"/>
  </cols>
  <sheetData>
    <row r="1" spans="1:14" ht="14.25">
      <c r="A1" s="106" t="s">
        <v>1346</v>
      </c>
      <c r="B1" s="106"/>
      <c r="C1" s="106"/>
      <c r="D1" s="1"/>
      <c r="E1" s="2"/>
      <c r="F1" s="2"/>
    </row>
    <row r="2" spans="1:14" ht="14.25">
      <c r="A2" s="106"/>
      <c r="B2" s="106"/>
      <c r="C2" s="106"/>
      <c r="D2" s="1"/>
    </row>
    <row r="3" spans="1:14" ht="14.25">
      <c r="A3" s="4"/>
      <c r="B3" s="4"/>
      <c r="C3" s="4"/>
      <c r="D3" s="1"/>
    </row>
    <row r="4" spans="1:14" ht="14.25">
      <c r="A4" s="4"/>
      <c r="B4" s="4"/>
      <c r="C4" s="4"/>
      <c r="D4" s="1"/>
    </row>
    <row r="5" spans="1:14" ht="14.25">
      <c r="A5" s="4"/>
      <c r="B5" s="4"/>
      <c r="C5" s="4"/>
      <c r="D5" s="1"/>
    </row>
    <row r="6" spans="1:14" ht="14.25">
      <c r="A6" s="4"/>
      <c r="B6" s="4"/>
      <c r="C6" s="4"/>
      <c r="D6" s="1"/>
    </row>
    <row r="7" spans="1:14" ht="14.25">
      <c r="A7" s="4"/>
      <c r="B7" s="4"/>
      <c r="C7" s="4"/>
      <c r="D7" s="1"/>
    </row>
    <row r="8" spans="1:14" ht="14.25">
      <c r="A8" s="4"/>
      <c r="B8" s="4"/>
      <c r="C8" s="4"/>
      <c r="D8" s="1"/>
    </row>
    <row r="9" spans="1:14" ht="14.25">
      <c r="A9" s="4"/>
      <c r="B9" s="4"/>
      <c r="C9" s="4"/>
      <c r="D9" s="1"/>
    </row>
    <row r="10" spans="1:14" ht="15.75" customHeight="1">
      <c r="A10" s="5"/>
      <c r="B10" s="5"/>
      <c r="C10" s="5"/>
    </row>
    <row r="11" spans="1:14" ht="15.75" customHeight="1">
      <c r="A11" s="5"/>
      <c r="B11" s="5"/>
      <c r="C11" s="5"/>
    </row>
    <row r="12" spans="1:14" ht="15.75" customHeight="1">
      <c r="A12" s="5"/>
      <c r="B12" s="5"/>
      <c r="C12" s="5"/>
    </row>
    <row r="13" spans="1:14" ht="52.5" customHeight="1">
      <c r="A13" s="107" t="s">
        <v>1362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6" spans="1:14" ht="18.7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8.7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8.7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8.75">
      <c r="A20" s="6"/>
      <c r="B20" s="6"/>
      <c r="C20" s="7"/>
      <c r="D20" s="6"/>
      <c r="F20" s="6"/>
      <c r="G20" s="8"/>
      <c r="H20" s="8"/>
      <c r="I20" s="8"/>
      <c r="J20" s="6"/>
    </row>
    <row r="21" spans="1:10" ht="18.75">
      <c r="A21" s="6"/>
      <c r="B21" s="6"/>
      <c r="C21" s="7"/>
      <c r="D21" s="6"/>
      <c r="F21" s="6"/>
      <c r="G21" s="8"/>
      <c r="H21" s="8"/>
      <c r="I21" s="8"/>
      <c r="J21" s="6"/>
    </row>
    <row r="22" spans="1:10" ht="18.75">
      <c r="A22" s="6"/>
      <c r="B22" s="6"/>
      <c r="C22" s="7"/>
      <c r="D22" s="6"/>
      <c r="F22" s="6"/>
      <c r="G22" s="8"/>
      <c r="H22" s="8"/>
      <c r="I22" s="8"/>
      <c r="J22" s="6"/>
    </row>
    <row r="23" spans="1:10" ht="18.75">
      <c r="A23" s="6"/>
      <c r="B23" s="6"/>
      <c r="C23" s="7"/>
      <c r="D23" s="6"/>
      <c r="F23" s="6"/>
      <c r="G23" s="8"/>
      <c r="H23" s="8"/>
      <c r="I23" s="8"/>
      <c r="J23" s="6"/>
    </row>
    <row r="24" spans="1:10" ht="18.7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18.7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.7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18.7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ht="18.75">
      <c r="B28" s="7"/>
      <c r="C28" s="6"/>
      <c r="E28" s="6"/>
      <c r="F28" s="6"/>
      <c r="G28" s="6"/>
      <c r="I28" s="9"/>
    </row>
  </sheetData>
  <mergeCells count="2">
    <mergeCell ref="A1:C2"/>
    <mergeCell ref="A13:N13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F4" sqref="A4:F4"/>
    </sheetView>
  </sheetViews>
  <sheetFormatPr defaultRowHeight="13.5"/>
  <cols>
    <col min="1" max="1" width="11.125" customWidth="1"/>
    <col min="2" max="2" width="38.75" customWidth="1"/>
    <col min="3" max="3" width="12.75" customWidth="1"/>
    <col min="4" max="4" width="12.5" customWidth="1"/>
    <col min="5" max="5" width="16.125" customWidth="1"/>
    <col min="7" max="7" width="9.5" hidden="1" customWidth="1"/>
    <col min="8" max="8" width="0" hidden="1" customWidth="1"/>
  </cols>
  <sheetData>
    <row r="1" spans="1:8" ht="15.75" customHeight="1">
      <c r="A1" s="10" t="s">
        <v>1348</v>
      </c>
      <c r="B1" s="11"/>
      <c r="C1" s="12"/>
    </row>
    <row r="2" spans="1:8" ht="31.5" customHeight="1">
      <c r="A2" s="111" t="s">
        <v>1361</v>
      </c>
      <c r="B2" s="111"/>
      <c r="C2" s="111"/>
      <c r="D2" s="111"/>
      <c r="E2" s="111"/>
    </row>
    <row r="3" spans="1:8" ht="24.75" customHeight="1">
      <c r="A3" s="11"/>
      <c r="B3" s="11"/>
      <c r="C3" s="13"/>
      <c r="E3" s="105" t="s">
        <v>1363</v>
      </c>
    </row>
    <row r="4" spans="1:8" ht="28.5" customHeight="1">
      <c r="A4" s="31" t="s">
        <v>11</v>
      </c>
      <c r="B4" s="31" t="s">
        <v>12</v>
      </c>
      <c r="C4" s="62" t="s">
        <v>71</v>
      </c>
      <c r="D4" s="62" t="s">
        <v>1356</v>
      </c>
      <c r="E4" s="62" t="s">
        <v>1355</v>
      </c>
    </row>
    <row r="5" spans="1:8" ht="18.75" customHeight="1">
      <c r="A5" s="14" t="s">
        <v>13</v>
      </c>
      <c r="B5" s="14"/>
      <c r="C5" s="15">
        <f>C6+C21</f>
        <v>11562</v>
      </c>
      <c r="D5" s="15">
        <f t="shared" ref="D5" si="0">D6+D21</f>
        <v>5676.7999999999993</v>
      </c>
      <c r="E5" s="99">
        <f>D5/C5</f>
        <v>0.49098771838782213</v>
      </c>
    </row>
    <row r="6" spans="1:8" ht="18.75" customHeight="1">
      <c r="A6" s="16">
        <v>101</v>
      </c>
      <c r="B6" s="14" t="s">
        <v>14</v>
      </c>
      <c r="C6" s="15">
        <f>SUBTOTAL(9,C7:C20)</f>
        <v>7779</v>
      </c>
      <c r="D6" s="15">
        <f t="shared" ref="D6" si="1">SUBTOTAL(9,D7:D20)</f>
        <v>5265.7999999999993</v>
      </c>
      <c r="E6" s="99">
        <f>D6/C6</f>
        <v>0.67692505463427166</v>
      </c>
      <c r="G6" s="36"/>
    </row>
    <row r="7" spans="1:8" ht="18.75" customHeight="1">
      <c r="A7" s="17">
        <v>10101</v>
      </c>
      <c r="B7" s="18" t="s">
        <v>15</v>
      </c>
      <c r="C7" s="19">
        <v>3903</v>
      </c>
      <c r="D7" s="92">
        <v>2399</v>
      </c>
      <c r="E7" s="100">
        <f>D7/C7</f>
        <v>0.61465539328721497</v>
      </c>
      <c r="G7" s="37">
        <f>H7*0.6</f>
        <v>2057.4</v>
      </c>
      <c r="H7">
        <v>3429</v>
      </c>
    </row>
    <row r="8" spans="1:8" ht="18.75" customHeight="1">
      <c r="A8" s="17">
        <v>10104</v>
      </c>
      <c r="B8" s="18" t="s">
        <v>16</v>
      </c>
      <c r="C8" s="19">
        <v>700</v>
      </c>
      <c r="D8" s="93">
        <v>895</v>
      </c>
      <c r="E8" s="100">
        <f>D8/C8</f>
        <v>1.2785714285714285</v>
      </c>
      <c r="G8" s="37">
        <f t="shared" ref="G8:G19" si="2">H8*0.6</f>
        <v>814.8</v>
      </c>
      <c r="H8" s="34">
        <v>1358</v>
      </c>
    </row>
    <row r="9" spans="1:8" ht="18.75" customHeight="1">
      <c r="A9" s="17">
        <v>10106</v>
      </c>
      <c r="B9" s="18" t="s">
        <v>17</v>
      </c>
      <c r="C9" s="19">
        <v>200</v>
      </c>
      <c r="D9" s="93">
        <v>82.2</v>
      </c>
      <c r="E9" s="100">
        <f>D9/C9</f>
        <v>0.41100000000000003</v>
      </c>
      <c r="G9" s="37">
        <f t="shared" si="2"/>
        <v>82.2</v>
      </c>
      <c r="H9" s="34">
        <v>137</v>
      </c>
    </row>
    <row r="10" spans="1:8" ht="18.75" customHeight="1">
      <c r="A10" s="17">
        <v>10107</v>
      </c>
      <c r="B10" s="18" t="s">
        <v>18</v>
      </c>
      <c r="C10" s="19"/>
      <c r="D10" s="93">
        <v>0.6</v>
      </c>
      <c r="E10" s="100"/>
      <c r="G10" s="37">
        <f t="shared" si="2"/>
        <v>0.6</v>
      </c>
      <c r="H10" s="34">
        <v>1</v>
      </c>
    </row>
    <row r="11" spans="1:8" ht="18.75" customHeight="1">
      <c r="A11" s="17">
        <v>10109</v>
      </c>
      <c r="B11" s="18" t="s">
        <v>19</v>
      </c>
      <c r="C11" s="19">
        <v>800</v>
      </c>
      <c r="D11" s="93">
        <v>431</v>
      </c>
      <c r="E11" s="100">
        <f t="shared" ref="E11:E17" si="3">D11/C11</f>
        <v>0.53874999999999995</v>
      </c>
      <c r="G11" s="37">
        <f t="shared" si="2"/>
        <v>369</v>
      </c>
      <c r="H11" s="34">
        <v>615</v>
      </c>
    </row>
    <row r="12" spans="1:8" ht="18.75" customHeight="1">
      <c r="A12" s="17">
        <v>10110</v>
      </c>
      <c r="B12" s="18" t="s">
        <v>20</v>
      </c>
      <c r="C12" s="19">
        <v>600</v>
      </c>
      <c r="D12" s="93">
        <v>98.399999999999991</v>
      </c>
      <c r="E12" s="100">
        <f t="shared" si="3"/>
        <v>0.16399999999999998</v>
      </c>
      <c r="G12" s="37">
        <f t="shared" si="2"/>
        <v>98.399999999999991</v>
      </c>
      <c r="H12" s="34">
        <v>164</v>
      </c>
    </row>
    <row r="13" spans="1:8" ht="18.75" customHeight="1">
      <c r="A13" s="17">
        <v>10111</v>
      </c>
      <c r="B13" s="18" t="s">
        <v>21</v>
      </c>
      <c r="C13" s="19">
        <v>300</v>
      </c>
      <c r="D13" s="93">
        <v>196.2</v>
      </c>
      <c r="E13" s="100">
        <f t="shared" si="3"/>
        <v>0.65399999999999991</v>
      </c>
      <c r="G13" s="37">
        <f t="shared" si="2"/>
        <v>196.2</v>
      </c>
      <c r="H13" s="34">
        <v>327</v>
      </c>
    </row>
    <row r="14" spans="1:8" ht="18.75" customHeight="1">
      <c r="A14" s="17">
        <v>10112</v>
      </c>
      <c r="B14" s="18" t="s">
        <v>22</v>
      </c>
      <c r="C14" s="19">
        <v>400</v>
      </c>
      <c r="D14" s="93">
        <v>95.399999999999991</v>
      </c>
      <c r="E14" s="100">
        <f t="shared" si="3"/>
        <v>0.23849999999999999</v>
      </c>
      <c r="G14" s="37">
        <f t="shared" si="2"/>
        <v>95.399999999999991</v>
      </c>
      <c r="H14" s="34">
        <v>159</v>
      </c>
    </row>
    <row r="15" spans="1:8" ht="16.5" customHeight="1">
      <c r="A15" s="17">
        <v>10113</v>
      </c>
      <c r="B15" s="18" t="s">
        <v>23</v>
      </c>
      <c r="C15" s="19">
        <v>800</v>
      </c>
      <c r="D15" s="93">
        <v>911</v>
      </c>
      <c r="E15" s="100">
        <f t="shared" si="3"/>
        <v>1.1387499999999999</v>
      </c>
      <c r="G15" s="37">
        <f t="shared" si="2"/>
        <v>222</v>
      </c>
      <c r="H15" s="34">
        <v>370</v>
      </c>
    </row>
    <row r="16" spans="1:8" ht="18.75" customHeight="1">
      <c r="A16" s="17">
        <v>10114</v>
      </c>
      <c r="B16" s="18" t="s">
        <v>24</v>
      </c>
      <c r="C16" s="19">
        <v>20</v>
      </c>
      <c r="D16" s="93">
        <v>3.5999999999999996</v>
      </c>
      <c r="E16" s="100">
        <f t="shared" si="3"/>
        <v>0.18</v>
      </c>
      <c r="G16" s="37">
        <f t="shared" si="2"/>
        <v>3.5999999999999996</v>
      </c>
      <c r="H16" s="34">
        <v>6</v>
      </c>
    </row>
    <row r="17" spans="1:8" ht="18.75" customHeight="1">
      <c r="A17" s="17">
        <v>10118</v>
      </c>
      <c r="B17" s="18" t="s">
        <v>25</v>
      </c>
      <c r="C17" s="19">
        <v>36</v>
      </c>
      <c r="D17" s="93">
        <v>139</v>
      </c>
      <c r="E17" s="100">
        <f t="shared" si="3"/>
        <v>3.8611111111111112</v>
      </c>
      <c r="G17" s="37">
        <f t="shared" si="2"/>
        <v>83.399999999999991</v>
      </c>
      <c r="H17" s="34">
        <v>139</v>
      </c>
    </row>
    <row r="18" spans="1:8" ht="18.75" customHeight="1">
      <c r="A18" s="17">
        <v>10119</v>
      </c>
      <c r="B18" s="18" t="s">
        <v>26</v>
      </c>
      <c r="C18" s="19">
        <v>0</v>
      </c>
      <c r="D18" s="93">
        <v>0</v>
      </c>
      <c r="E18" s="100"/>
      <c r="G18" s="37">
        <f t="shared" si="2"/>
        <v>0</v>
      </c>
      <c r="H18" s="34"/>
    </row>
    <row r="19" spans="1:8" ht="18.75" customHeight="1">
      <c r="A19" s="17">
        <v>10121</v>
      </c>
      <c r="B19" s="18" t="s">
        <v>27</v>
      </c>
      <c r="C19" s="19">
        <v>20</v>
      </c>
      <c r="D19" s="93">
        <v>14.399999999999999</v>
      </c>
      <c r="E19" s="100">
        <f>D19/C19</f>
        <v>0.72</v>
      </c>
      <c r="G19" s="37">
        <f t="shared" si="2"/>
        <v>14.399999999999999</v>
      </c>
      <c r="H19" s="34">
        <v>24</v>
      </c>
    </row>
    <row r="20" spans="1:8" ht="18.75" customHeight="1">
      <c r="A20" s="17">
        <v>10199</v>
      </c>
      <c r="B20" s="18" t="s">
        <v>28</v>
      </c>
      <c r="C20" s="19"/>
      <c r="D20" s="34"/>
      <c r="E20" s="99"/>
      <c r="G20" s="37"/>
    </row>
    <row r="21" spans="1:8" ht="18.75" customHeight="1">
      <c r="A21" s="16">
        <v>103</v>
      </c>
      <c r="B21" s="14" t="s">
        <v>29</v>
      </c>
      <c r="C21" s="15">
        <f>SUBTOTAL(9,C22:C29)</f>
        <v>3783</v>
      </c>
      <c r="D21" s="32">
        <f>SUM(D22:D29)</f>
        <v>411</v>
      </c>
      <c r="E21" s="99">
        <f>D21/C21</f>
        <v>0.10864393338620143</v>
      </c>
    </row>
    <row r="22" spans="1:8" ht="18.75" customHeight="1">
      <c r="A22" s="17">
        <v>10302</v>
      </c>
      <c r="B22" s="18" t="s">
        <v>30</v>
      </c>
      <c r="C22" s="19">
        <v>283</v>
      </c>
      <c r="D22" s="34">
        <v>135</v>
      </c>
      <c r="E22" s="100">
        <f>D22/C22</f>
        <v>0.47703180212014135</v>
      </c>
    </row>
    <row r="23" spans="1:8" ht="18.75" customHeight="1">
      <c r="A23" s="17">
        <v>10304</v>
      </c>
      <c r="B23" s="18" t="s">
        <v>31</v>
      </c>
      <c r="C23" s="19">
        <v>200</v>
      </c>
      <c r="D23" s="34">
        <v>118</v>
      </c>
      <c r="E23" s="100">
        <f>D23/C23</f>
        <v>0.59</v>
      </c>
    </row>
    <row r="24" spans="1:8" ht="18.75" customHeight="1">
      <c r="A24" s="17">
        <v>10305</v>
      </c>
      <c r="B24" s="18" t="s">
        <v>32</v>
      </c>
      <c r="C24" s="19"/>
      <c r="D24" s="34"/>
      <c r="E24" s="100"/>
    </row>
    <row r="25" spans="1:8" ht="18.75" customHeight="1">
      <c r="A25" s="17">
        <v>10306</v>
      </c>
      <c r="B25" s="18" t="s">
        <v>33</v>
      </c>
      <c r="C25" s="19">
        <v>100</v>
      </c>
      <c r="D25" s="34"/>
      <c r="E25" s="100">
        <f>D25/C25</f>
        <v>0</v>
      </c>
    </row>
    <row r="26" spans="1:8" ht="18.75" customHeight="1">
      <c r="A26" s="17">
        <v>10307</v>
      </c>
      <c r="B26" s="18" t="s">
        <v>34</v>
      </c>
      <c r="C26" s="19">
        <v>2200</v>
      </c>
      <c r="D26" s="34">
        <v>158</v>
      </c>
      <c r="E26" s="100">
        <f>D26/C26</f>
        <v>7.1818181818181823E-2</v>
      </c>
    </row>
    <row r="27" spans="1:8" ht="18.75" customHeight="1">
      <c r="A27" s="17">
        <v>10308</v>
      </c>
      <c r="B27" s="18" t="s">
        <v>35</v>
      </c>
      <c r="C27" s="19">
        <v>1000</v>
      </c>
      <c r="D27" s="34"/>
      <c r="E27" s="100">
        <f>D27/C27</f>
        <v>0</v>
      </c>
    </row>
    <row r="28" spans="1:8" ht="18.75" customHeight="1">
      <c r="A28" s="17">
        <v>10309</v>
      </c>
      <c r="B28" s="18" t="s">
        <v>36</v>
      </c>
      <c r="C28" s="19"/>
      <c r="D28" s="34"/>
      <c r="E28" s="99"/>
    </row>
    <row r="29" spans="1:8" ht="18.75" customHeight="1">
      <c r="A29" s="17">
        <v>10399</v>
      </c>
      <c r="B29" s="18" t="s">
        <v>37</v>
      </c>
      <c r="C29" s="19"/>
      <c r="D29" s="34"/>
      <c r="E29" s="99"/>
    </row>
    <row r="30" spans="1:8" ht="18.75" customHeight="1">
      <c r="A30" s="16" t="s">
        <v>38</v>
      </c>
      <c r="B30" s="14"/>
      <c r="C30" s="15">
        <f>C31+C37+C58</f>
        <v>5132</v>
      </c>
      <c r="D30" s="15">
        <f t="shared" ref="D30" si="4">D31+D37+D58</f>
        <v>2310</v>
      </c>
      <c r="E30" s="99">
        <f>D30/C30</f>
        <v>0.45011691348402183</v>
      </c>
    </row>
    <row r="31" spans="1:8" ht="18.75" customHeight="1">
      <c r="A31" s="16">
        <v>11001</v>
      </c>
      <c r="B31" s="14" t="s">
        <v>39</v>
      </c>
      <c r="C31" s="15">
        <f>SUM(C32:C36)</f>
        <v>545</v>
      </c>
      <c r="D31" s="15">
        <f t="shared" ref="D31" si="5">SUM(D32:D36)</f>
        <v>189</v>
      </c>
      <c r="E31" s="99">
        <f>D31/C31</f>
        <v>0.34678899082568809</v>
      </c>
      <c r="G31" s="37"/>
    </row>
    <row r="32" spans="1:8" ht="18.75" customHeight="1">
      <c r="A32" s="17">
        <v>1100102</v>
      </c>
      <c r="B32" s="21" t="s">
        <v>40</v>
      </c>
      <c r="C32" s="19"/>
      <c r="D32" s="34">
        <v>60</v>
      </c>
      <c r="E32" s="99"/>
      <c r="G32" s="37"/>
    </row>
    <row r="33" spans="1:7" ht="18.75" customHeight="1">
      <c r="A33" s="17">
        <v>1100103</v>
      </c>
      <c r="B33" s="21" t="s">
        <v>41</v>
      </c>
      <c r="C33" s="19"/>
      <c r="D33" s="34"/>
      <c r="E33" s="99"/>
      <c r="G33" s="37"/>
    </row>
    <row r="34" spans="1:7" ht="18.75" customHeight="1">
      <c r="A34" s="17">
        <v>1100104</v>
      </c>
      <c r="B34" s="21" t="s">
        <v>42</v>
      </c>
      <c r="C34" s="19"/>
      <c r="D34" s="34"/>
      <c r="E34" s="99"/>
      <c r="G34" s="37"/>
    </row>
    <row r="35" spans="1:7" ht="18.75" customHeight="1">
      <c r="A35" s="17">
        <v>1100106</v>
      </c>
      <c r="B35" s="21" t="s">
        <v>43</v>
      </c>
      <c r="C35" s="19"/>
      <c r="D35" s="34"/>
      <c r="E35" s="99"/>
      <c r="G35" s="37"/>
    </row>
    <row r="36" spans="1:7" ht="18.75" customHeight="1">
      <c r="A36" s="22">
        <v>1100199</v>
      </c>
      <c r="B36" s="22" t="s">
        <v>44</v>
      </c>
      <c r="C36" s="19">
        <v>545</v>
      </c>
      <c r="D36" s="34">
        <v>129</v>
      </c>
      <c r="E36" s="100">
        <f>D36/C36</f>
        <v>0.23669724770642203</v>
      </c>
      <c r="G36" s="37"/>
    </row>
    <row r="37" spans="1:7" ht="18.75" customHeight="1">
      <c r="A37" s="16">
        <v>11002</v>
      </c>
      <c r="B37" s="14" t="s">
        <v>45</v>
      </c>
      <c r="C37" s="15">
        <f>SUM(C38:C57)</f>
        <v>4587</v>
      </c>
      <c r="D37" s="15">
        <f t="shared" ref="D37" si="6">SUM(D38:D57)</f>
        <v>2121</v>
      </c>
      <c r="E37" s="99">
        <f>D37/C37</f>
        <v>0.46239372138652712</v>
      </c>
      <c r="G37" s="37"/>
    </row>
    <row r="38" spans="1:7" ht="18.75" customHeight="1">
      <c r="A38" s="17">
        <v>1100202</v>
      </c>
      <c r="B38" s="21" t="s">
        <v>46</v>
      </c>
      <c r="C38" s="19"/>
      <c r="D38" s="34"/>
      <c r="E38" s="99"/>
      <c r="G38" s="37"/>
    </row>
    <row r="39" spans="1:7" ht="18.75" customHeight="1">
      <c r="A39" s="17">
        <v>1100207</v>
      </c>
      <c r="B39" s="21" t="s">
        <v>3</v>
      </c>
      <c r="C39" s="19"/>
      <c r="D39" s="34"/>
      <c r="E39" s="99"/>
      <c r="G39" s="37"/>
    </row>
    <row r="40" spans="1:7" ht="18.75" customHeight="1">
      <c r="A40" s="23">
        <v>1100208</v>
      </c>
      <c r="B40" s="24" t="s">
        <v>47</v>
      </c>
      <c r="C40" s="19"/>
      <c r="D40" s="34"/>
      <c r="E40" s="99"/>
      <c r="G40" s="37"/>
    </row>
    <row r="41" spans="1:7" ht="18.75" customHeight="1">
      <c r="A41" s="22">
        <v>1100214</v>
      </c>
      <c r="B41" s="25" t="s">
        <v>48</v>
      </c>
      <c r="C41" s="19"/>
      <c r="D41" s="34"/>
      <c r="E41" s="99"/>
      <c r="G41" s="37"/>
    </row>
    <row r="42" spans="1:7" ht="18.75" customHeight="1">
      <c r="A42" s="22">
        <v>1100221</v>
      </c>
      <c r="B42" s="25" t="s">
        <v>4</v>
      </c>
      <c r="C42" s="19"/>
      <c r="D42" s="34"/>
      <c r="E42" s="99"/>
      <c r="G42" s="37"/>
    </row>
    <row r="43" spans="1:7" ht="18.75" customHeight="1">
      <c r="A43" s="22">
        <v>1100222</v>
      </c>
      <c r="B43" s="25" t="s">
        <v>5</v>
      </c>
      <c r="C43" s="19"/>
      <c r="D43" s="34"/>
      <c r="E43" s="99"/>
      <c r="G43" s="37"/>
    </row>
    <row r="44" spans="1:7" ht="18.75" customHeight="1">
      <c r="A44" s="22">
        <v>1100223</v>
      </c>
      <c r="B44" s="25" t="s">
        <v>6</v>
      </c>
      <c r="C44" s="19"/>
      <c r="D44" s="34"/>
      <c r="E44" s="99"/>
      <c r="G44" s="37"/>
    </row>
    <row r="45" spans="1:7" ht="18.75" customHeight="1">
      <c r="A45" s="22">
        <v>1100224</v>
      </c>
      <c r="B45" s="25" t="s">
        <v>7</v>
      </c>
      <c r="C45" s="19"/>
      <c r="D45" s="34"/>
      <c r="E45" s="99"/>
      <c r="G45" s="37"/>
    </row>
    <row r="46" spans="1:7" ht="18.75" customHeight="1">
      <c r="A46" s="22">
        <v>1100227</v>
      </c>
      <c r="B46" s="25" t="s">
        <v>49</v>
      </c>
      <c r="C46" s="19">
        <v>79</v>
      </c>
      <c r="D46" s="34">
        <v>39</v>
      </c>
      <c r="E46" s="100">
        <f>D46/C46</f>
        <v>0.49367088607594939</v>
      </c>
      <c r="G46" s="37"/>
    </row>
    <row r="47" spans="1:7" ht="18.75" customHeight="1">
      <c r="A47" s="22">
        <v>1100231</v>
      </c>
      <c r="B47" s="25" t="s">
        <v>50</v>
      </c>
      <c r="C47" s="19"/>
      <c r="D47" s="34"/>
      <c r="E47" s="99"/>
      <c r="G47" s="37"/>
    </row>
    <row r="48" spans="1:7" ht="18.75" customHeight="1">
      <c r="A48" s="22">
        <v>1100244</v>
      </c>
      <c r="B48" s="25" t="s">
        <v>51</v>
      </c>
      <c r="C48" s="19"/>
      <c r="D48" s="34"/>
      <c r="E48" s="99"/>
      <c r="G48" s="37"/>
    </row>
    <row r="49" spans="1:7" ht="18.75" customHeight="1">
      <c r="A49" s="22">
        <v>1100245</v>
      </c>
      <c r="B49" s="25" t="s">
        <v>52</v>
      </c>
      <c r="C49" s="19"/>
      <c r="D49" s="34"/>
      <c r="E49" s="99"/>
      <c r="G49" s="37"/>
    </row>
    <row r="50" spans="1:7" ht="18.75" customHeight="1">
      <c r="A50" s="22">
        <v>1100247</v>
      </c>
      <c r="B50" s="25" t="s">
        <v>8</v>
      </c>
      <c r="C50" s="19"/>
      <c r="D50" s="34"/>
      <c r="E50" s="99"/>
      <c r="G50" s="37"/>
    </row>
    <row r="51" spans="1:7" ht="18.75" customHeight="1">
      <c r="A51" s="22">
        <v>1100248</v>
      </c>
      <c r="B51" s="25" t="s">
        <v>9</v>
      </c>
      <c r="C51" s="19"/>
      <c r="D51" s="34"/>
      <c r="E51" s="99"/>
      <c r="G51" s="37"/>
    </row>
    <row r="52" spans="1:7" ht="18.75" customHeight="1">
      <c r="A52" s="22">
        <v>1100249</v>
      </c>
      <c r="B52" s="25" t="s">
        <v>53</v>
      </c>
      <c r="C52" s="19"/>
      <c r="D52" s="34"/>
      <c r="E52" s="99"/>
      <c r="G52" s="37"/>
    </row>
    <row r="53" spans="1:7" ht="18.75" customHeight="1">
      <c r="A53" s="22">
        <v>1100250</v>
      </c>
      <c r="B53" s="25" t="s">
        <v>54</v>
      </c>
      <c r="C53" s="19"/>
      <c r="D53" s="34"/>
      <c r="E53" s="99"/>
      <c r="G53" s="37"/>
    </row>
    <row r="54" spans="1:7" ht="18.75" customHeight="1">
      <c r="A54" s="22">
        <v>1100252</v>
      </c>
      <c r="B54" s="25" t="s">
        <v>55</v>
      </c>
      <c r="C54" s="19"/>
      <c r="D54" s="34"/>
      <c r="E54" s="99"/>
      <c r="G54" s="37"/>
    </row>
    <row r="55" spans="1:7" ht="18.75" customHeight="1">
      <c r="A55" s="22">
        <v>1100253</v>
      </c>
      <c r="B55" s="25" t="s">
        <v>56</v>
      </c>
      <c r="C55" s="19"/>
      <c r="D55" s="34"/>
      <c r="E55" s="99"/>
      <c r="G55" s="37"/>
    </row>
    <row r="56" spans="1:7" ht="18.75" customHeight="1">
      <c r="A56" s="22">
        <v>1100258</v>
      </c>
      <c r="B56" s="25" t="s">
        <v>10</v>
      </c>
      <c r="C56" s="15"/>
      <c r="D56" s="34"/>
      <c r="E56" s="99"/>
      <c r="G56" s="37"/>
    </row>
    <row r="57" spans="1:7" ht="18.75" customHeight="1">
      <c r="A57" s="22">
        <v>1100299</v>
      </c>
      <c r="B57" s="25" t="s">
        <v>57</v>
      </c>
      <c r="C57" s="19">
        <v>4508</v>
      </c>
      <c r="D57" s="34">
        <v>2082</v>
      </c>
      <c r="E57" s="99">
        <f>D57/C57</f>
        <v>0.46184560780834072</v>
      </c>
      <c r="G57" s="37"/>
    </row>
    <row r="58" spans="1:7" ht="18.75" customHeight="1">
      <c r="A58" s="26">
        <v>11003</v>
      </c>
      <c r="B58" s="26" t="s">
        <v>58</v>
      </c>
      <c r="C58" s="15"/>
      <c r="D58" s="32"/>
      <c r="E58" s="99"/>
      <c r="G58" s="37"/>
    </row>
    <row r="59" spans="1:7" ht="18.75" customHeight="1">
      <c r="A59" s="26" t="s">
        <v>59</v>
      </c>
      <c r="B59" s="26"/>
      <c r="C59" s="15">
        <f>C60</f>
        <v>0</v>
      </c>
      <c r="D59" s="32"/>
      <c r="E59" s="99"/>
    </row>
    <row r="60" spans="1:7" ht="18.75" customHeight="1">
      <c r="A60" s="26">
        <v>1101101</v>
      </c>
      <c r="B60" s="27" t="s">
        <v>60</v>
      </c>
      <c r="C60" s="15">
        <f>C61</f>
        <v>0</v>
      </c>
      <c r="D60" s="32"/>
      <c r="E60" s="99"/>
    </row>
    <row r="61" spans="1:7" ht="18.75" customHeight="1">
      <c r="A61" s="22">
        <v>110110101</v>
      </c>
      <c r="B61" s="28" t="s">
        <v>61</v>
      </c>
      <c r="C61" s="19"/>
      <c r="D61" s="34"/>
      <c r="E61" s="99"/>
    </row>
    <row r="62" spans="1:7" ht="18.75" customHeight="1">
      <c r="A62" s="26" t="s">
        <v>62</v>
      </c>
      <c r="B62" s="29"/>
      <c r="C62" s="15">
        <f>C63</f>
        <v>163</v>
      </c>
      <c r="D62" s="32"/>
      <c r="E62" s="99">
        <f>D62/C62</f>
        <v>0</v>
      </c>
    </row>
    <row r="63" spans="1:7" ht="18.75" customHeight="1">
      <c r="A63" s="26">
        <v>11008</v>
      </c>
      <c r="B63" s="30" t="s">
        <v>63</v>
      </c>
      <c r="C63" s="19">
        <v>163</v>
      </c>
      <c r="D63" s="34"/>
      <c r="E63" s="99">
        <f>D63/C63</f>
        <v>0</v>
      </c>
    </row>
    <row r="64" spans="1:7" ht="18.75" customHeight="1">
      <c r="A64" s="16" t="s">
        <v>64</v>
      </c>
      <c r="B64" s="14"/>
      <c r="C64" s="15">
        <f>C65</f>
        <v>0</v>
      </c>
      <c r="D64" s="34"/>
      <c r="E64" s="99"/>
    </row>
    <row r="65" spans="1:5" ht="18.75" customHeight="1">
      <c r="A65" s="16">
        <v>1100901</v>
      </c>
      <c r="B65" s="14" t="s">
        <v>65</v>
      </c>
      <c r="C65" s="15">
        <f>C66+C67</f>
        <v>0</v>
      </c>
      <c r="D65" s="32"/>
      <c r="E65" s="99"/>
    </row>
    <row r="66" spans="1:5" ht="18.75" customHeight="1">
      <c r="A66" s="17">
        <v>110090102</v>
      </c>
      <c r="B66" s="18" t="s">
        <v>66</v>
      </c>
      <c r="C66" s="19"/>
      <c r="D66" s="34"/>
      <c r="E66" s="99"/>
    </row>
    <row r="67" spans="1:5" ht="18.75" customHeight="1">
      <c r="A67" s="17">
        <v>110090199</v>
      </c>
      <c r="B67" s="18" t="s">
        <v>67</v>
      </c>
      <c r="C67" s="19"/>
      <c r="D67" s="34"/>
      <c r="E67" s="99"/>
    </row>
    <row r="68" spans="1:5" ht="18.75" customHeight="1">
      <c r="A68" s="108" t="s">
        <v>68</v>
      </c>
      <c r="B68" s="109"/>
      <c r="C68" s="15">
        <f>C69</f>
        <v>0</v>
      </c>
      <c r="D68" s="32"/>
      <c r="E68" s="99"/>
    </row>
    <row r="69" spans="1:5" ht="18.75" customHeight="1">
      <c r="A69" s="17">
        <v>11015</v>
      </c>
      <c r="B69" s="18" t="s">
        <v>69</v>
      </c>
      <c r="C69" s="19"/>
      <c r="D69" s="34"/>
      <c r="E69" s="99"/>
    </row>
    <row r="70" spans="1:5" ht="18.75" customHeight="1">
      <c r="A70" s="110" t="s">
        <v>70</v>
      </c>
      <c r="B70" s="110"/>
      <c r="C70" s="15">
        <f>C5+C30+C59+C62+C64+C68</f>
        <v>16857</v>
      </c>
      <c r="D70" s="32">
        <f>D5+D30</f>
        <v>7986.7999999999993</v>
      </c>
      <c r="E70" s="99">
        <f>D70/C70</f>
        <v>0.47379723556979292</v>
      </c>
    </row>
  </sheetData>
  <mergeCells count="3">
    <mergeCell ref="A68:B68"/>
    <mergeCell ref="A70:B70"/>
    <mergeCell ref="A2:E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6"/>
  <sheetViews>
    <sheetView workbookViewId="0">
      <selection activeCell="I5" sqref="A5:I5"/>
    </sheetView>
  </sheetViews>
  <sheetFormatPr defaultRowHeight="13.5"/>
  <cols>
    <col min="1" max="1" width="12.5" style="64" customWidth="1"/>
    <col min="2" max="2" width="35.125" style="64" customWidth="1"/>
    <col min="3" max="3" width="12.875" style="65" customWidth="1"/>
    <col min="4" max="4" width="12" style="65" customWidth="1"/>
    <col min="5" max="5" width="11.5" style="64" customWidth="1"/>
    <col min="6" max="7" width="0" style="89" hidden="1" customWidth="1"/>
    <col min="8" max="8" width="9" style="65"/>
    <col min="9" max="9" width="9" style="64"/>
    <col min="10" max="10" width="18.875" style="64" hidden="1" customWidth="1"/>
    <col min="11" max="11" width="43.875" style="64" hidden="1" customWidth="1"/>
    <col min="12" max="12" width="0" style="66" hidden="1" customWidth="1"/>
    <col min="13" max="13" width="43.875" style="64" hidden="1" customWidth="1"/>
    <col min="14" max="16384" width="9" style="64"/>
  </cols>
  <sheetData>
    <row r="1" spans="1:12" ht="14.25">
      <c r="A1" s="63" t="s">
        <v>1347</v>
      </c>
    </row>
    <row r="2" spans="1:12" ht="32.25" customHeight="1">
      <c r="A2" s="113" t="s">
        <v>1360</v>
      </c>
      <c r="B2" s="113"/>
      <c r="C2" s="114"/>
      <c r="D2" s="114"/>
      <c r="E2" s="113"/>
    </row>
    <row r="3" spans="1:12" ht="18.75" customHeight="1">
      <c r="A3" s="115" t="s">
        <v>72</v>
      </c>
      <c r="B3" s="115"/>
      <c r="C3" s="116"/>
      <c r="D3" s="116"/>
      <c r="E3" s="115"/>
    </row>
    <row r="4" spans="1:12" ht="18.75" customHeight="1">
      <c r="C4" s="102"/>
      <c r="D4" s="102"/>
      <c r="E4" s="105" t="s">
        <v>1363</v>
      </c>
    </row>
    <row r="5" spans="1:12" ht="30" customHeight="1">
      <c r="A5" s="67" t="s">
        <v>11</v>
      </c>
      <c r="B5" s="67" t="s">
        <v>12</v>
      </c>
      <c r="C5" s="96" t="s">
        <v>1343</v>
      </c>
      <c r="D5" s="96" t="s">
        <v>1357</v>
      </c>
      <c r="E5" s="96" t="s">
        <v>1355</v>
      </c>
    </row>
    <row r="6" spans="1:12" ht="20.25" customHeight="1">
      <c r="A6" s="117" t="s">
        <v>73</v>
      </c>
      <c r="B6" s="117"/>
      <c r="C6" s="68">
        <f>C7+C236+C276+C295+C385+C437+C493+C550+C686+C760+C839+C862+C973+C1037+C1100+C1120+C1149+C1159+C1204+C1226+C1269+C1325+C1326+C1331+C1339</f>
        <v>15613.710000000001</v>
      </c>
      <c r="D6" s="68">
        <f>D7+D236+D276+D295+D385+D437+D493+D550+D686+D760+D839+D862+D973+D1037+D1100+D1120+D1149+D1159+D1204+D1226+D1269+D1325+D1326+D1331+D1339</f>
        <v>6718.1849999999995</v>
      </c>
      <c r="E6" s="97">
        <f>D6/C6</f>
        <v>0.43027473931563986</v>
      </c>
    </row>
    <row r="7" spans="1:12" ht="20.25" customHeight="1">
      <c r="A7" s="69">
        <v>201</v>
      </c>
      <c r="B7" s="69" t="s">
        <v>74</v>
      </c>
      <c r="C7" s="103">
        <f>C8+C20+C29+C40+C51+C62+C73+C81+C103+C112+C123+C135+C142+C150+C156+C163+C170+C177+C184+C191+C199+C205+C211+C218+C233+C90</f>
        <v>2441.6000000000004</v>
      </c>
      <c r="D7" s="103">
        <f>D8+D20+D29+D40+D51+D62+D73+D81+D103+D112+D123+D135+D142+D150+D156+D163+D170+D177+D184+D191+D199+D205+D211+D218+D233+D90</f>
        <v>976.4</v>
      </c>
      <c r="E7" s="97">
        <f t="shared" ref="E7:E65" si="0">D7/C7</f>
        <v>0.39990170380078632</v>
      </c>
      <c r="J7" s="69">
        <v>201</v>
      </c>
      <c r="K7" s="69" t="s">
        <v>75</v>
      </c>
      <c r="L7" s="68"/>
    </row>
    <row r="8" spans="1:12" ht="20.25" customHeight="1">
      <c r="A8" s="69">
        <v>20101</v>
      </c>
      <c r="B8" s="69" t="s">
        <v>76</v>
      </c>
      <c r="C8" s="70">
        <f>SUM(C9:C19)</f>
        <v>30</v>
      </c>
      <c r="D8" s="70">
        <f>SUM(D9:D19)</f>
        <v>8</v>
      </c>
      <c r="E8" s="97">
        <f t="shared" si="0"/>
        <v>0.26666666666666666</v>
      </c>
      <c r="J8" s="69">
        <v>20101</v>
      </c>
      <c r="K8" s="69" t="s">
        <v>77</v>
      </c>
      <c r="L8" s="68"/>
    </row>
    <row r="9" spans="1:12" ht="20.25" customHeight="1">
      <c r="A9" s="71">
        <v>2010101</v>
      </c>
      <c r="B9" s="72" t="s">
        <v>78</v>
      </c>
      <c r="C9" s="73"/>
      <c r="D9" s="73">
        <f>N9</f>
        <v>0</v>
      </c>
      <c r="E9" s="97"/>
      <c r="J9" s="71">
        <v>2010101</v>
      </c>
      <c r="K9" s="72" t="s">
        <v>78</v>
      </c>
      <c r="L9" s="68"/>
    </row>
    <row r="10" spans="1:12" ht="20.25" customHeight="1">
      <c r="A10" s="71">
        <v>2010102</v>
      </c>
      <c r="B10" s="72" t="s">
        <v>79</v>
      </c>
      <c r="C10" s="73"/>
      <c r="D10" s="73">
        <f>N10</f>
        <v>0</v>
      </c>
      <c r="E10" s="97"/>
      <c r="J10" s="71">
        <v>2010102</v>
      </c>
      <c r="K10" s="72" t="s">
        <v>79</v>
      </c>
      <c r="L10" s="68"/>
    </row>
    <row r="11" spans="1:12" ht="20.25" customHeight="1">
      <c r="A11" s="71">
        <v>2010103</v>
      </c>
      <c r="B11" s="72" t="s">
        <v>80</v>
      </c>
      <c r="C11" s="73"/>
      <c r="D11" s="73">
        <f>N11</f>
        <v>0</v>
      </c>
      <c r="E11" s="97"/>
      <c r="J11" s="71">
        <v>2010103</v>
      </c>
      <c r="K11" s="72" t="s">
        <v>80</v>
      </c>
      <c r="L11" s="68"/>
    </row>
    <row r="12" spans="1:12" ht="20.25" customHeight="1">
      <c r="A12" s="71">
        <v>2010104</v>
      </c>
      <c r="B12" s="72" t="s">
        <v>81</v>
      </c>
      <c r="C12" s="73"/>
      <c r="D12" s="73">
        <f>N12</f>
        <v>0</v>
      </c>
      <c r="E12" s="97"/>
      <c r="J12" s="71">
        <v>2010104</v>
      </c>
      <c r="K12" s="72" t="s">
        <v>81</v>
      </c>
      <c r="L12" s="68"/>
    </row>
    <row r="13" spans="1:12" ht="20.25" customHeight="1">
      <c r="A13" s="71">
        <v>2010105</v>
      </c>
      <c r="B13" s="72" t="s">
        <v>82</v>
      </c>
      <c r="C13" s="73"/>
      <c r="D13" s="73"/>
      <c r="E13" s="97"/>
      <c r="J13" s="71">
        <v>2010105</v>
      </c>
      <c r="K13" s="72" t="s">
        <v>82</v>
      </c>
      <c r="L13" s="68"/>
    </row>
    <row r="14" spans="1:12" ht="20.25" customHeight="1">
      <c r="A14" s="71">
        <v>2010106</v>
      </c>
      <c r="B14" s="72" t="s">
        <v>83</v>
      </c>
      <c r="C14" s="73"/>
      <c r="D14" s="89">
        <v>0</v>
      </c>
      <c r="E14" s="97"/>
      <c r="J14" s="71">
        <v>2010106</v>
      </c>
      <c r="K14" s="72" t="s">
        <v>83</v>
      </c>
      <c r="L14" s="68"/>
    </row>
    <row r="15" spans="1:12" ht="20.25" customHeight="1">
      <c r="A15" s="71">
        <v>2010107</v>
      </c>
      <c r="B15" s="72" t="s">
        <v>84</v>
      </c>
      <c r="C15" s="73"/>
      <c r="D15" s="73">
        <f>N15</f>
        <v>0</v>
      </c>
      <c r="E15" s="97"/>
      <c r="J15" s="71">
        <v>2010107</v>
      </c>
      <c r="K15" s="72" t="s">
        <v>84</v>
      </c>
      <c r="L15" s="68"/>
    </row>
    <row r="16" spans="1:12" ht="20.25" customHeight="1">
      <c r="A16" s="71">
        <v>2010108</v>
      </c>
      <c r="B16" s="72" t="s">
        <v>85</v>
      </c>
      <c r="C16" s="73"/>
      <c r="D16" s="73">
        <f>N16</f>
        <v>0</v>
      </c>
      <c r="E16" s="97"/>
      <c r="J16" s="71">
        <v>2010108</v>
      </c>
      <c r="K16" s="72" t="s">
        <v>85</v>
      </c>
      <c r="L16" s="68"/>
    </row>
    <row r="17" spans="1:12" ht="20.25" customHeight="1">
      <c r="A17" s="71">
        <v>2010109</v>
      </c>
      <c r="B17" s="72" t="s">
        <v>86</v>
      </c>
      <c r="C17" s="73"/>
      <c r="D17" s="73">
        <f>N17</f>
        <v>0</v>
      </c>
      <c r="E17" s="97"/>
      <c r="J17" s="71">
        <v>2010109</v>
      </c>
      <c r="K17" s="72" t="s">
        <v>86</v>
      </c>
      <c r="L17" s="68"/>
    </row>
    <row r="18" spans="1:12" ht="20.25" customHeight="1">
      <c r="A18" s="71">
        <v>2010150</v>
      </c>
      <c r="B18" s="72" t="s">
        <v>87</v>
      </c>
      <c r="C18" s="73"/>
      <c r="D18" s="73">
        <f>N18</f>
        <v>0</v>
      </c>
      <c r="E18" s="97"/>
      <c r="J18" s="71">
        <v>2010150</v>
      </c>
      <c r="K18" s="72" t="s">
        <v>87</v>
      </c>
      <c r="L18" s="68"/>
    </row>
    <row r="19" spans="1:12" ht="20.25" customHeight="1">
      <c r="A19" s="71">
        <v>2010199</v>
      </c>
      <c r="B19" s="72" t="s">
        <v>88</v>
      </c>
      <c r="C19" s="73">
        <v>30</v>
      </c>
      <c r="D19" s="73">
        <v>8</v>
      </c>
      <c r="E19" s="98">
        <f t="shared" si="0"/>
        <v>0.26666666666666666</v>
      </c>
      <c r="J19" s="71">
        <v>2010199</v>
      </c>
      <c r="K19" s="72" t="s">
        <v>88</v>
      </c>
      <c r="L19" s="68"/>
    </row>
    <row r="20" spans="1:12" ht="20.25" customHeight="1">
      <c r="A20" s="69">
        <v>20102</v>
      </c>
      <c r="B20" s="69" t="s">
        <v>89</v>
      </c>
      <c r="C20" s="70">
        <f>SUM(C21:C28)</f>
        <v>3</v>
      </c>
      <c r="D20" s="70">
        <f>SUM(D21:D28)</f>
        <v>0</v>
      </c>
      <c r="E20" s="97">
        <f t="shared" si="0"/>
        <v>0</v>
      </c>
      <c r="J20" s="69">
        <v>20102</v>
      </c>
      <c r="K20" s="69" t="s">
        <v>89</v>
      </c>
      <c r="L20" s="68"/>
    </row>
    <row r="21" spans="1:12" ht="20.25" customHeight="1">
      <c r="A21" s="71">
        <v>2010201</v>
      </c>
      <c r="B21" s="72" t="s">
        <v>78</v>
      </c>
      <c r="C21" s="73"/>
      <c r="D21" s="73">
        <f t="shared" ref="D21:D28" si="1">N21</f>
        <v>0</v>
      </c>
      <c r="E21" s="97"/>
      <c r="J21" s="71">
        <v>2010201</v>
      </c>
      <c r="K21" s="72" t="s">
        <v>78</v>
      </c>
      <c r="L21" s="68"/>
    </row>
    <row r="22" spans="1:12" ht="20.25" customHeight="1">
      <c r="A22" s="71">
        <v>2010202</v>
      </c>
      <c r="B22" s="72" t="s">
        <v>79</v>
      </c>
      <c r="C22" s="73"/>
      <c r="D22" s="73">
        <f t="shared" si="1"/>
        <v>0</v>
      </c>
      <c r="E22" s="97"/>
      <c r="J22" s="71">
        <v>2010202</v>
      </c>
      <c r="K22" s="72" t="s">
        <v>79</v>
      </c>
      <c r="L22" s="68"/>
    </row>
    <row r="23" spans="1:12" ht="20.25" customHeight="1">
      <c r="A23" s="71">
        <v>2010203</v>
      </c>
      <c r="B23" s="72" t="s">
        <v>80</v>
      </c>
      <c r="C23" s="73"/>
      <c r="D23" s="73">
        <f t="shared" si="1"/>
        <v>0</v>
      </c>
      <c r="E23" s="97"/>
      <c r="J23" s="71">
        <v>2010203</v>
      </c>
      <c r="K23" s="72" t="s">
        <v>80</v>
      </c>
      <c r="L23" s="68"/>
    </row>
    <row r="24" spans="1:12" ht="20.25" customHeight="1">
      <c r="A24" s="71">
        <v>2010204</v>
      </c>
      <c r="B24" s="72" t="s">
        <v>90</v>
      </c>
      <c r="C24" s="73"/>
      <c r="D24" s="73">
        <f t="shared" si="1"/>
        <v>0</v>
      </c>
      <c r="E24" s="97"/>
      <c r="J24" s="71">
        <v>2010204</v>
      </c>
      <c r="K24" s="72" t="s">
        <v>90</v>
      </c>
      <c r="L24" s="68"/>
    </row>
    <row r="25" spans="1:12" ht="20.25" customHeight="1">
      <c r="A25" s="71">
        <v>2010205</v>
      </c>
      <c r="B25" s="72" t="s">
        <v>91</v>
      </c>
      <c r="C25" s="73"/>
      <c r="D25" s="73">
        <f t="shared" si="1"/>
        <v>0</v>
      </c>
      <c r="E25" s="97"/>
      <c r="J25" s="71">
        <v>2010205</v>
      </c>
      <c r="K25" s="72" t="s">
        <v>91</v>
      </c>
      <c r="L25" s="68"/>
    </row>
    <row r="26" spans="1:12" ht="20.25" customHeight="1">
      <c r="A26" s="71">
        <v>2010206</v>
      </c>
      <c r="B26" s="72" t="s">
        <v>92</v>
      </c>
      <c r="C26" s="73"/>
      <c r="D26" s="73">
        <f t="shared" si="1"/>
        <v>0</v>
      </c>
      <c r="E26" s="97"/>
      <c r="J26" s="71">
        <v>2010206</v>
      </c>
      <c r="K26" s="72" t="s">
        <v>92</v>
      </c>
      <c r="L26" s="68"/>
    </row>
    <row r="27" spans="1:12" ht="20.25" customHeight="1">
      <c r="A27" s="71">
        <v>2010250</v>
      </c>
      <c r="B27" s="72" t="s">
        <v>87</v>
      </c>
      <c r="C27" s="73"/>
      <c r="D27" s="73">
        <f t="shared" si="1"/>
        <v>0</v>
      </c>
      <c r="E27" s="97"/>
      <c r="J27" s="71">
        <v>2010250</v>
      </c>
      <c r="K27" s="72" t="s">
        <v>87</v>
      </c>
      <c r="L27" s="68"/>
    </row>
    <row r="28" spans="1:12" ht="20.25" customHeight="1">
      <c r="A28" s="71">
        <v>2010299</v>
      </c>
      <c r="B28" s="72" t="s">
        <v>93</v>
      </c>
      <c r="C28" s="73">
        <v>3</v>
      </c>
      <c r="D28" s="73">
        <f t="shared" si="1"/>
        <v>0</v>
      </c>
      <c r="E28" s="97">
        <f t="shared" si="0"/>
        <v>0</v>
      </c>
      <c r="J28" s="71">
        <v>2010299</v>
      </c>
      <c r="K28" s="72" t="s">
        <v>93</v>
      </c>
      <c r="L28" s="68"/>
    </row>
    <row r="29" spans="1:12" ht="20.25" customHeight="1">
      <c r="A29" s="69">
        <v>20103</v>
      </c>
      <c r="B29" s="69" t="s">
        <v>94</v>
      </c>
      <c r="C29" s="70">
        <f>SUM(C30:C39)</f>
        <v>1936.8000000000002</v>
      </c>
      <c r="D29" s="70">
        <f>SUM(D30:D39)</f>
        <v>781</v>
      </c>
      <c r="E29" s="97">
        <f t="shared" si="0"/>
        <v>0.40324246179264761</v>
      </c>
      <c r="J29" s="69">
        <v>20103</v>
      </c>
      <c r="K29" s="69" t="s">
        <v>94</v>
      </c>
      <c r="L29" s="68"/>
    </row>
    <row r="30" spans="1:12" ht="20.25" customHeight="1">
      <c r="A30" s="71">
        <v>2010301</v>
      </c>
      <c r="B30" s="72" t="s">
        <v>78</v>
      </c>
      <c r="C30" s="73">
        <v>1481.4</v>
      </c>
      <c r="D30" s="73">
        <v>696</v>
      </c>
      <c r="E30" s="98">
        <f t="shared" si="0"/>
        <v>0.46982584042122316</v>
      </c>
      <c r="G30" s="89">
        <v>50</v>
      </c>
      <c r="J30" s="71">
        <v>2010301</v>
      </c>
      <c r="K30" s="72" t="s">
        <v>78</v>
      </c>
      <c r="L30" s="68"/>
    </row>
    <row r="31" spans="1:12" ht="20.25" customHeight="1">
      <c r="A31" s="71">
        <v>2010302</v>
      </c>
      <c r="B31" s="72" t="s">
        <v>79</v>
      </c>
      <c r="C31" s="73">
        <v>57</v>
      </c>
      <c r="D31" s="73">
        <v>10</v>
      </c>
      <c r="E31" s="98">
        <f t="shared" si="0"/>
        <v>0.17543859649122806</v>
      </c>
      <c r="J31" s="71">
        <v>2010302</v>
      </c>
      <c r="K31" s="72" t="s">
        <v>79</v>
      </c>
      <c r="L31" s="68"/>
    </row>
    <row r="32" spans="1:12" ht="20.25" customHeight="1">
      <c r="A32" s="71">
        <v>2010303</v>
      </c>
      <c r="B32" s="72" t="s">
        <v>80</v>
      </c>
      <c r="C32" s="73"/>
      <c r="D32" s="73">
        <f t="shared" ref="D32:D37" si="2">N32</f>
        <v>0</v>
      </c>
      <c r="E32" s="97"/>
      <c r="J32" s="71">
        <v>2010303</v>
      </c>
      <c r="K32" s="72" t="s">
        <v>80</v>
      </c>
      <c r="L32" s="68"/>
    </row>
    <row r="33" spans="1:12" ht="20.25" customHeight="1">
      <c r="A33" s="71">
        <v>2010304</v>
      </c>
      <c r="B33" s="72" t="s">
        <v>95</v>
      </c>
      <c r="C33" s="73"/>
      <c r="D33" s="73">
        <f t="shared" si="2"/>
        <v>0</v>
      </c>
      <c r="E33" s="97"/>
      <c r="J33" s="71">
        <v>2010304</v>
      </c>
      <c r="K33" s="72" t="s">
        <v>95</v>
      </c>
      <c r="L33" s="68"/>
    </row>
    <row r="34" spans="1:12" ht="20.25" customHeight="1">
      <c r="A34" s="71">
        <v>2010305</v>
      </c>
      <c r="B34" s="72" t="s">
        <v>96</v>
      </c>
      <c r="C34" s="73"/>
      <c r="D34" s="73">
        <f t="shared" si="2"/>
        <v>0</v>
      </c>
      <c r="E34" s="97"/>
      <c r="J34" s="71">
        <v>2010305</v>
      </c>
      <c r="K34" s="72" t="s">
        <v>97</v>
      </c>
      <c r="L34" s="68"/>
    </row>
    <row r="35" spans="1:12" ht="20.25" customHeight="1">
      <c r="A35" s="71">
        <v>2010306</v>
      </c>
      <c r="B35" s="72" t="s">
        <v>98</v>
      </c>
      <c r="C35" s="73"/>
      <c r="D35" s="73">
        <f t="shared" si="2"/>
        <v>0</v>
      </c>
      <c r="E35" s="97"/>
      <c r="J35" s="71">
        <v>2010306</v>
      </c>
      <c r="K35" s="72" t="s">
        <v>98</v>
      </c>
      <c r="L35" s="68"/>
    </row>
    <row r="36" spans="1:12" ht="20.25" customHeight="1">
      <c r="A36" s="71">
        <v>2010308</v>
      </c>
      <c r="B36" s="72" t="s">
        <v>99</v>
      </c>
      <c r="C36" s="73"/>
      <c r="D36" s="73">
        <f t="shared" si="2"/>
        <v>0</v>
      </c>
      <c r="E36" s="97"/>
      <c r="J36" s="71">
        <v>2010308</v>
      </c>
      <c r="K36" s="72" t="s">
        <v>99</v>
      </c>
      <c r="L36" s="68"/>
    </row>
    <row r="37" spans="1:12" ht="20.25" customHeight="1">
      <c r="A37" s="71">
        <v>2010309</v>
      </c>
      <c r="B37" s="72" t="s">
        <v>100</v>
      </c>
      <c r="C37" s="73"/>
      <c r="D37" s="73">
        <f t="shared" si="2"/>
        <v>0</v>
      </c>
      <c r="E37" s="97"/>
      <c r="J37" s="71">
        <v>2010309</v>
      </c>
      <c r="K37" s="72" t="s">
        <v>100</v>
      </c>
      <c r="L37" s="68"/>
    </row>
    <row r="38" spans="1:12" ht="20.25" customHeight="1">
      <c r="A38" s="71">
        <v>2010350</v>
      </c>
      <c r="B38" s="72" t="s">
        <v>87</v>
      </c>
      <c r="C38" s="73">
        <v>116.7</v>
      </c>
      <c r="D38" s="73">
        <v>74</v>
      </c>
      <c r="E38" s="98">
        <f t="shared" si="0"/>
        <v>0.63410454155955442</v>
      </c>
      <c r="J38" s="71">
        <v>2010350</v>
      </c>
      <c r="K38" s="72" t="s">
        <v>87</v>
      </c>
      <c r="L38" s="68"/>
    </row>
    <row r="39" spans="1:12" ht="20.25" customHeight="1">
      <c r="A39" s="71">
        <v>2010399</v>
      </c>
      <c r="B39" s="72" t="s">
        <v>101</v>
      </c>
      <c r="C39" s="73">
        <v>281.7</v>
      </c>
      <c r="D39" s="73">
        <v>1</v>
      </c>
      <c r="E39" s="98">
        <f t="shared" si="0"/>
        <v>3.549875754348598E-3</v>
      </c>
      <c r="J39" s="71">
        <v>2010399</v>
      </c>
      <c r="K39" s="72" t="s">
        <v>101</v>
      </c>
      <c r="L39" s="68"/>
    </row>
    <row r="40" spans="1:12" ht="20.25" customHeight="1">
      <c r="A40" s="69">
        <v>20104</v>
      </c>
      <c r="B40" s="69" t="s">
        <v>102</v>
      </c>
      <c r="C40" s="70">
        <f>SUM(C41:C50)</f>
        <v>0</v>
      </c>
      <c r="D40" s="70">
        <f>SUM(D41:D50)</f>
        <v>0</v>
      </c>
      <c r="E40" s="97"/>
      <c r="J40" s="69">
        <v>20104</v>
      </c>
      <c r="K40" s="69" t="s">
        <v>102</v>
      </c>
      <c r="L40" s="68"/>
    </row>
    <row r="41" spans="1:12" ht="20.25" customHeight="1">
      <c r="A41" s="71">
        <v>2010401</v>
      </c>
      <c r="B41" s="72" t="s">
        <v>78</v>
      </c>
      <c r="C41" s="73"/>
      <c r="D41" s="73">
        <f t="shared" ref="D41:D50" si="3">N41</f>
        <v>0</v>
      </c>
      <c r="E41" s="97"/>
      <c r="J41" s="71">
        <v>2010401</v>
      </c>
      <c r="K41" s="72" t="s">
        <v>78</v>
      </c>
      <c r="L41" s="68"/>
    </row>
    <row r="42" spans="1:12" ht="20.25" customHeight="1">
      <c r="A42" s="71">
        <v>2010402</v>
      </c>
      <c r="B42" s="72" t="s">
        <v>79</v>
      </c>
      <c r="C42" s="73"/>
      <c r="D42" s="73">
        <f t="shared" si="3"/>
        <v>0</v>
      </c>
      <c r="E42" s="97"/>
      <c r="J42" s="71">
        <v>2010402</v>
      </c>
      <c r="K42" s="72" t="s">
        <v>79</v>
      </c>
      <c r="L42" s="68"/>
    </row>
    <row r="43" spans="1:12" ht="20.25" customHeight="1">
      <c r="A43" s="71">
        <v>2010403</v>
      </c>
      <c r="B43" s="72" t="s">
        <v>80</v>
      </c>
      <c r="C43" s="73"/>
      <c r="D43" s="73">
        <f t="shared" si="3"/>
        <v>0</v>
      </c>
      <c r="E43" s="97"/>
      <c r="J43" s="71">
        <v>2010403</v>
      </c>
      <c r="K43" s="72" t="s">
        <v>80</v>
      </c>
      <c r="L43" s="68"/>
    </row>
    <row r="44" spans="1:12" ht="20.25" customHeight="1">
      <c r="A44" s="71">
        <v>2010404</v>
      </c>
      <c r="B44" s="72" t="s">
        <v>103</v>
      </c>
      <c r="C44" s="73"/>
      <c r="D44" s="73">
        <f t="shared" si="3"/>
        <v>0</v>
      </c>
      <c r="E44" s="97"/>
      <c r="J44" s="71">
        <v>2010404</v>
      </c>
      <c r="K44" s="72" t="s">
        <v>103</v>
      </c>
      <c r="L44" s="68"/>
    </row>
    <row r="45" spans="1:12" ht="20.25" customHeight="1">
      <c r="A45" s="71">
        <v>2010405</v>
      </c>
      <c r="B45" s="72" t="s">
        <v>104</v>
      </c>
      <c r="C45" s="73"/>
      <c r="D45" s="73">
        <f t="shared" si="3"/>
        <v>0</v>
      </c>
      <c r="E45" s="97"/>
      <c r="J45" s="71">
        <v>2010405</v>
      </c>
      <c r="K45" s="72" t="s">
        <v>104</v>
      </c>
      <c r="L45" s="68"/>
    </row>
    <row r="46" spans="1:12" ht="20.25" customHeight="1">
      <c r="A46" s="71">
        <v>2010406</v>
      </c>
      <c r="B46" s="72" t="s">
        <v>105</v>
      </c>
      <c r="C46" s="73"/>
      <c r="D46" s="73">
        <f t="shared" si="3"/>
        <v>0</v>
      </c>
      <c r="E46" s="97"/>
      <c r="J46" s="71">
        <v>2010406</v>
      </c>
      <c r="K46" s="72" t="s">
        <v>105</v>
      </c>
      <c r="L46" s="68"/>
    </row>
    <row r="47" spans="1:12" ht="20.25" customHeight="1">
      <c r="A47" s="71">
        <v>2010407</v>
      </c>
      <c r="B47" s="72" t="s">
        <v>106</v>
      </c>
      <c r="C47" s="73"/>
      <c r="D47" s="73">
        <f t="shared" si="3"/>
        <v>0</v>
      </c>
      <c r="E47" s="97"/>
      <c r="J47" s="71">
        <v>2010407</v>
      </c>
      <c r="K47" s="72" t="s">
        <v>106</v>
      </c>
      <c r="L47" s="68"/>
    </row>
    <row r="48" spans="1:12" ht="20.25" customHeight="1">
      <c r="A48" s="71">
        <v>2010408</v>
      </c>
      <c r="B48" s="72" t="s">
        <v>107</v>
      </c>
      <c r="C48" s="73"/>
      <c r="D48" s="73">
        <f t="shared" si="3"/>
        <v>0</v>
      </c>
      <c r="E48" s="97"/>
      <c r="J48" s="71">
        <v>2010408</v>
      </c>
      <c r="K48" s="72" t="s">
        <v>107</v>
      </c>
      <c r="L48" s="68"/>
    </row>
    <row r="49" spans="1:12" ht="20.25" customHeight="1">
      <c r="A49" s="71">
        <v>2010450</v>
      </c>
      <c r="B49" s="72" t="s">
        <v>87</v>
      </c>
      <c r="C49" s="73"/>
      <c r="D49" s="73">
        <f t="shared" si="3"/>
        <v>0</v>
      </c>
      <c r="E49" s="97"/>
      <c r="J49" s="71">
        <v>2010450</v>
      </c>
      <c r="K49" s="72" t="s">
        <v>87</v>
      </c>
      <c r="L49" s="68"/>
    </row>
    <row r="50" spans="1:12" ht="20.25" customHeight="1">
      <c r="A50" s="71">
        <v>2010499</v>
      </c>
      <c r="B50" s="72" t="s">
        <v>108</v>
      </c>
      <c r="C50" s="73"/>
      <c r="D50" s="73">
        <f t="shared" si="3"/>
        <v>0</v>
      </c>
      <c r="E50" s="97"/>
      <c r="J50" s="71">
        <v>2010499</v>
      </c>
      <c r="K50" s="72" t="s">
        <v>108</v>
      </c>
      <c r="L50" s="68"/>
    </row>
    <row r="51" spans="1:12" ht="20.25" customHeight="1">
      <c r="A51" s="69">
        <v>20105</v>
      </c>
      <c r="B51" s="69" t="s">
        <v>109</v>
      </c>
      <c r="C51" s="70">
        <f>SUM(C52:C61)</f>
        <v>0</v>
      </c>
      <c r="D51" s="70">
        <f>SUM(D52:D61)</f>
        <v>13</v>
      </c>
      <c r="E51" s="97"/>
      <c r="J51" s="69">
        <v>20105</v>
      </c>
      <c r="K51" s="69" t="s">
        <v>109</v>
      </c>
      <c r="L51" s="68"/>
    </row>
    <row r="52" spans="1:12" ht="20.25" customHeight="1">
      <c r="A52" s="71">
        <v>2010501</v>
      </c>
      <c r="B52" s="72" t="s">
        <v>78</v>
      </c>
      <c r="C52" s="73"/>
      <c r="D52" s="73">
        <f t="shared" ref="D52:D57" si="4">N52</f>
        <v>0</v>
      </c>
      <c r="E52" s="97"/>
      <c r="J52" s="71">
        <v>2010501</v>
      </c>
      <c r="K52" s="72" t="s">
        <v>78</v>
      </c>
      <c r="L52" s="68"/>
    </row>
    <row r="53" spans="1:12" ht="20.25" customHeight="1">
      <c r="A53" s="71">
        <v>2010502</v>
      </c>
      <c r="B53" s="72" t="s">
        <v>79</v>
      </c>
      <c r="C53" s="73"/>
      <c r="D53" s="73">
        <f t="shared" si="4"/>
        <v>0</v>
      </c>
      <c r="E53" s="97"/>
      <c r="J53" s="71">
        <v>2010502</v>
      </c>
      <c r="K53" s="72" t="s">
        <v>79</v>
      </c>
      <c r="L53" s="68"/>
    </row>
    <row r="54" spans="1:12" ht="20.25" customHeight="1">
      <c r="A54" s="71">
        <v>2010503</v>
      </c>
      <c r="B54" s="72" t="s">
        <v>80</v>
      </c>
      <c r="C54" s="73"/>
      <c r="D54" s="73">
        <f t="shared" si="4"/>
        <v>0</v>
      </c>
      <c r="E54" s="97"/>
      <c r="J54" s="71">
        <v>2010503</v>
      </c>
      <c r="K54" s="72" t="s">
        <v>80</v>
      </c>
      <c r="L54" s="68"/>
    </row>
    <row r="55" spans="1:12" ht="20.25" customHeight="1">
      <c r="A55" s="71">
        <v>2010504</v>
      </c>
      <c r="B55" s="72" t="s">
        <v>110</v>
      </c>
      <c r="C55" s="73"/>
      <c r="D55" s="73">
        <f t="shared" si="4"/>
        <v>0</v>
      </c>
      <c r="E55" s="97"/>
      <c r="J55" s="71">
        <v>2010504</v>
      </c>
      <c r="K55" s="72" t="s">
        <v>110</v>
      </c>
      <c r="L55" s="68"/>
    </row>
    <row r="56" spans="1:12" ht="20.25" customHeight="1">
      <c r="A56" s="71">
        <v>2010505</v>
      </c>
      <c r="B56" s="72" t="s">
        <v>111</v>
      </c>
      <c r="C56" s="73"/>
      <c r="D56" s="73">
        <f t="shared" si="4"/>
        <v>0</v>
      </c>
      <c r="E56" s="97"/>
      <c r="J56" s="71">
        <v>2010505</v>
      </c>
      <c r="K56" s="72" t="s">
        <v>111</v>
      </c>
      <c r="L56" s="68"/>
    </row>
    <row r="57" spans="1:12" ht="20.25" customHeight="1">
      <c r="A57" s="71">
        <v>2010506</v>
      </c>
      <c r="B57" s="72" t="s">
        <v>112</v>
      </c>
      <c r="C57" s="73"/>
      <c r="D57" s="73">
        <f t="shared" si="4"/>
        <v>0</v>
      </c>
      <c r="E57" s="97"/>
      <c r="J57" s="71">
        <v>2010506</v>
      </c>
      <c r="K57" s="72" t="s">
        <v>112</v>
      </c>
      <c r="L57" s="68"/>
    </row>
    <row r="58" spans="1:12" ht="20.25" customHeight="1">
      <c r="A58" s="71">
        <v>2010507</v>
      </c>
      <c r="B58" s="72" t="s">
        <v>113</v>
      </c>
      <c r="C58" s="73"/>
      <c r="D58" s="73">
        <v>13</v>
      </c>
      <c r="E58" s="97"/>
      <c r="J58" s="71">
        <v>2010507</v>
      </c>
      <c r="K58" s="72" t="s">
        <v>113</v>
      </c>
      <c r="L58" s="68"/>
    </row>
    <row r="59" spans="1:12" ht="20.25" customHeight="1">
      <c r="A59" s="71">
        <v>2010508</v>
      </c>
      <c r="B59" s="72" t="s">
        <v>114</v>
      </c>
      <c r="C59" s="73"/>
      <c r="D59" s="73">
        <f>N59</f>
        <v>0</v>
      </c>
      <c r="E59" s="97"/>
      <c r="J59" s="71">
        <v>2010508</v>
      </c>
      <c r="K59" s="72" t="s">
        <v>114</v>
      </c>
      <c r="L59" s="68"/>
    </row>
    <row r="60" spans="1:12" ht="20.25" customHeight="1">
      <c r="A60" s="71">
        <v>2010550</v>
      </c>
      <c r="B60" s="72" t="s">
        <v>87</v>
      </c>
      <c r="C60" s="73"/>
      <c r="D60" s="73">
        <f>N60</f>
        <v>0</v>
      </c>
      <c r="E60" s="97"/>
      <c r="J60" s="71">
        <v>2010550</v>
      </c>
      <c r="K60" s="72" t="s">
        <v>87</v>
      </c>
      <c r="L60" s="68"/>
    </row>
    <row r="61" spans="1:12" ht="20.25" customHeight="1">
      <c r="A61" s="71">
        <v>2010599</v>
      </c>
      <c r="B61" s="72" t="s">
        <v>115</v>
      </c>
      <c r="C61" s="73"/>
      <c r="D61" s="73">
        <f>N61</f>
        <v>0</v>
      </c>
      <c r="E61" s="97"/>
      <c r="J61" s="71">
        <v>2010599</v>
      </c>
      <c r="K61" s="72" t="s">
        <v>115</v>
      </c>
      <c r="L61" s="68"/>
    </row>
    <row r="62" spans="1:12" ht="20.25" customHeight="1">
      <c r="A62" s="69">
        <v>20106</v>
      </c>
      <c r="B62" s="69" t="s">
        <v>116</v>
      </c>
      <c r="C62" s="70">
        <f>SUM(C63:C72)</f>
        <v>154.80000000000001</v>
      </c>
      <c r="D62" s="70">
        <f>SUM(D63:D72)</f>
        <v>58</v>
      </c>
      <c r="E62" s="97">
        <f t="shared" si="0"/>
        <v>0.37467700258397929</v>
      </c>
      <c r="J62" s="69">
        <v>20106</v>
      </c>
      <c r="K62" s="69" t="s">
        <v>116</v>
      </c>
      <c r="L62" s="68"/>
    </row>
    <row r="63" spans="1:12" ht="20.25" customHeight="1">
      <c r="A63" s="71">
        <v>2010601</v>
      </c>
      <c r="B63" s="72" t="s">
        <v>78</v>
      </c>
      <c r="C63" s="73">
        <v>87.3</v>
      </c>
      <c r="D63" s="73">
        <v>26</v>
      </c>
      <c r="E63" s="98">
        <f t="shared" si="0"/>
        <v>0.29782359679266895</v>
      </c>
      <c r="J63" s="71">
        <v>2010601</v>
      </c>
      <c r="K63" s="72" t="s">
        <v>78</v>
      </c>
      <c r="L63" s="68"/>
    </row>
    <row r="64" spans="1:12" ht="20.25" customHeight="1">
      <c r="A64" s="71">
        <v>2010602</v>
      </c>
      <c r="B64" s="72" t="s">
        <v>79</v>
      </c>
      <c r="C64" s="73">
        <v>3.7</v>
      </c>
      <c r="D64" s="73">
        <v>1</v>
      </c>
      <c r="E64" s="98">
        <f t="shared" si="0"/>
        <v>0.27027027027027023</v>
      </c>
      <c r="J64" s="71">
        <v>2010602</v>
      </c>
      <c r="K64" s="72" t="s">
        <v>79</v>
      </c>
      <c r="L64" s="68"/>
    </row>
    <row r="65" spans="1:12" ht="20.25" customHeight="1">
      <c r="A65" s="71">
        <v>2010603</v>
      </c>
      <c r="B65" s="72" t="s">
        <v>80</v>
      </c>
      <c r="C65" s="73">
        <v>57.8</v>
      </c>
      <c r="D65" s="73">
        <v>31</v>
      </c>
      <c r="E65" s="98">
        <f t="shared" si="0"/>
        <v>0.53633217993079585</v>
      </c>
      <c r="J65" s="71">
        <v>2010603</v>
      </c>
      <c r="K65" s="72" t="s">
        <v>80</v>
      </c>
      <c r="L65" s="68"/>
    </row>
    <row r="66" spans="1:12" ht="20.25" customHeight="1">
      <c r="A66" s="71">
        <v>2010604</v>
      </c>
      <c r="B66" s="72" t="s">
        <v>117</v>
      </c>
      <c r="C66" s="73"/>
      <c r="D66" s="73">
        <f t="shared" ref="D66:D71" si="5">N66</f>
        <v>0</v>
      </c>
      <c r="E66" s="97"/>
      <c r="J66" s="71">
        <v>2010604</v>
      </c>
      <c r="K66" s="72" t="s">
        <v>117</v>
      </c>
      <c r="L66" s="68"/>
    </row>
    <row r="67" spans="1:12" ht="20.25" customHeight="1">
      <c r="A67" s="71">
        <v>2010605</v>
      </c>
      <c r="B67" s="72" t="s">
        <v>118</v>
      </c>
      <c r="C67" s="73"/>
      <c r="D67" s="73">
        <f t="shared" si="5"/>
        <v>0</v>
      </c>
      <c r="E67" s="97"/>
      <c r="J67" s="71">
        <v>2010605</v>
      </c>
      <c r="K67" s="72" t="s">
        <v>118</v>
      </c>
      <c r="L67" s="68"/>
    </row>
    <row r="68" spans="1:12" ht="20.25" customHeight="1">
      <c r="A68" s="71">
        <v>2010606</v>
      </c>
      <c r="B68" s="72" t="s">
        <v>119</v>
      </c>
      <c r="C68" s="73"/>
      <c r="D68" s="73">
        <f t="shared" si="5"/>
        <v>0</v>
      </c>
      <c r="E68" s="97"/>
      <c r="J68" s="71">
        <v>2010606</v>
      </c>
      <c r="K68" s="72" t="s">
        <v>119</v>
      </c>
      <c r="L68" s="68"/>
    </row>
    <row r="69" spans="1:12" ht="20.25" customHeight="1">
      <c r="A69" s="71">
        <v>2010607</v>
      </c>
      <c r="B69" s="72" t="s">
        <v>120</v>
      </c>
      <c r="C69" s="73"/>
      <c r="D69" s="73">
        <f t="shared" si="5"/>
        <v>0</v>
      </c>
      <c r="E69" s="97"/>
      <c r="J69" s="71">
        <v>2010607</v>
      </c>
      <c r="K69" s="72" t="s">
        <v>120</v>
      </c>
      <c r="L69" s="68"/>
    </row>
    <row r="70" spans="1:12" ht="20.25" customHeight="1">
      <c r="A70" s="71">
        <v>2010608</v>
      </c>
      <c r="B70" s="72" t="s">
        <v>121</v>
      </c>
      <c r="C70" s="73"/>
      <c r="D70" s="73">
        <f t="shared" si="5"/>
        <v>0</v>
      </c>
      <c r="E70" s="97"/>
      <c r="J70" s="71">
        <v>2010608</v>
      </c>
      <c r="K70" s="72" t="s">
        <v>121</v>
      </c>
      <c r="L70" s="68"/>
    </row>
    <row r="71" spans="1:12" ht="20.25" customHeight="1">
      <c r="A71" s="71">
        <v>2010650</v>
      </c>
      <c r="B71" s="72" t="s">
        <v>87</v>
      </c>
      <c r="C71" s="73"/>
      <c r="D71" s="73">
        <f t="shared" si="5"/>
        <v>0</v>
      </c>
      <c r="E71" s="97"/>
      <c r="J71" s="71">
        <v>2010650</v>
      </c>
      <c r="K71" s="72" t="s">
        <v>87</v>
      </c>
      <c r="L71" s="68"/>
    </row>
    <row r="72" spans="1:12" ht="20.25" customHeight="1">
      <c r="A72" s="71">
        <v>2010699</v>
      </c>
      <c r="B72" s="72" t="s">
        <v>122</v>
      </c>
      <c r="C72" s="73">
        <v>6</v>
      </c>
      <c r="D72" s="73">
        <v>0</v>
      </c>
      <c r="E72" s="97">
        <f t="shared" ref="E72:E122" si="6">D72/C72</f>
        <v>0</v>
      </c>
      <c r="J72" s="71">
        <v>2010699</v>
      </c>
      <c r="K72" s="72" t="s">
        <v>122</v>
      </c>
      <c r="L72" s="68"/>
    </row>
    <row r="73" spans="1:12" ht="20.25" customHeight="1">
      <c r="A73" s="69">
        <v>20107</v>
      </c>
      <c r="B73" s="69" t="s">
        <v>123</v>
      </c>
      <c r="C73" s="70">
        <f>SUM(C74:C80)</f>
        <v>0</v>
      </c>
      <c r="D73" s="70">
        <f>SUM(D74:D80)</f>
        <v>0.1</v>
      </c>
      <c r="E73" s="97"/>
      <c r="J73" s="69">
        <v>20107</v>
      </c>
      <c r="K73" s="69" t="s">
        <v>123</v>
      </c>
      <c r="L73" s="68"/>
    </row>
    <row r="74" spans="1:12" ht="20.25" customHeight="1">
      <c r="A74" s="71">
        <v>2010701</v>
      </c>
      <c r="B74" s="72" t="s">
        <v>78</v>
      </c>
      <c r="C74" s="74"/>
      <c r="D74" s="74">
        <f>N74</f>
        <v>0</v>
      </c>
      <c r="E74" s="97"/>
      <c r="J74" s="71">
        <v>2010701</v>
      </c>
      <c r="K74" s="72" t="s">
        <v>78</v>
      </c>
      <c r="L74" s="68"/>
    </row>
    <row r="75" spans="1:12" ht="20.25" customHeight="1">
      <c r="A75" s="71">
        <v>2010702</v>
      </c>
      <c r="B75" s="72" t="s">
        <v>79</v>
      </c>
      <c r="C75" s="74"/>
      <c r="D75" s="74">
        <f>N75</f>
        <v>0</v>
      </c>
      <c r="E75" s="97"/>
      <c r="J75" s="71">
        <v>2010702</v>
      </c>
      <c r="K75" s="72" t="s">
        <v>79</v>
      </c>
      <c r="L75" s="68"/>
    </row>
    <row r="76" spans="1:12" ht="20.25" customHeight="1">
      <c r="A76" s="71">
        <v>2010703</v>
      </c>
      <c r="B76" s="72" t="s">
        <v>80</v>
      </c>
      <c r="C76" s="74"/>
      <c r="D76" s="74">
        <f>N76</f>
        <v>0</v>
      </c>
      <c r="E76" s="97"/>
      <c r="J76" s="71">
        <v>2010703</v>
      </c>
      <c r="K76" s="72" t="s">
        <v>80</v>
      </c>
      <c r="L76" s="68"/>
    </row>
    <row r="77" spans="1:12" ht="20.25" customHeight="1">
      <c r="A77" s="71">
        <v>2010709</v>
      </c>
      <c r="B77" s="72" t="s">
        <v>120</v>
      </c>
      <c r="C77" s="74"/>
      <c r="D77" s="74">
        <f>N82</f>
        <v>0</v>
      </c>
      <c r="E77" s="97"/>
      <c r="J77" s="71">
        <v>2010704</v>
      </c>
      <c r="K77" s="72" t="s">
        <v>124</v>
      </c>
      <c r="L77" s="68"/>
    </row>
    <row r="78" spans="1:12" ht="20.25" customHeight="1">
      <c r="A78" s="71">
        <v>2010710</v>
      </c>
      <c r="B78" s="72" t="s">
        <v>125</v>
      </c>
      <c r="C78" s="74"/>
      <c r="D78" s="74">
        <f>N77+N78+N79+N80+N81</f>
        <v>0</v>
      </c>
      <c r="E78" s="97"/>
      <c r="J78" s="71">
        <v>2010705</v>
      </c>
      <c r="K78" s="72" t="s">
        <v>126</v>
      </c>
      <c r="L78" s="68"/>
    </row>
    <row r="79" spans="1:12" ht="20.25" customHeight="1">
      <c r="A79" s="71">
        <v>2010750</v>
      </c>
      <c r="B79" s="72" t="s">
        <v>87</v>
      </c>
      <c r="C79" s="74"/>
      <c r="D79" s="74">
        <f>N83</f>
        <v>0</v>
      </c>
      <c r="E79" s="97"/>
      <c r="J79" s="71">
        <v>2010706</v>
      </c>
      <c r="K79" s="72" t="s">
        <v>127</v>
      </c>
      <c r="L79" s="68"/>
    </row>
    <row r="80" spans="1:12" ht="20.25" customHeight="1">
      <c r="A80" s="71">
        <v>2010799</v>
      </c>
      <c r="B80" s="72" t="s">
        <v>128</v>
      </c>
      <c r="C80" s="74"/>
      <c r="D80" s="74">
        <v>0.1</v>
      </c>
      <c r="E80" s="97"/>
      <c r="J80" s="71">
        <v>2010707</v>
      </c>
      <c r="K80" s="72" t="s">
        <v>129</v>
      </c>
      <c r="L80" s="68"/>
    </row>
    <row r="81" spans="1:12" ht="20.25" customHeight="1">
      <c r="A81" s="69">
        <v>20108</v>
      </c>
      <c r="B81" s="69" t="s">
        <v>130</v>
      </c>
      <c r="C81" s="70">
        <f>SUM(C82:C89)</f>
        <v>0</v>
      </c>
      <c r="D81" s="70">
        <f>SUM(D82:D89)</f>
        <v>0</v>
      </c>
      <c r="E81" s="97"/>
      <c r="J81" s="71">
        <v>2010708</v>
      </c>
      <c r="K81" s="72" t="s">
        <v>131</v>
      </c>
      <c r="L81" s="68"/>
    </row>
    <row r="82" spans="1:12" ht="20.25" customHeight="1">
      <c r="A82" s="71">
        <v>2010801</v>
      </c>
      <c r="B82" s="72" t="s">
        <v>78</v>
      </c>
      <c r="C82" s="73"/>
      <c r="D82" s="73">
        <f t="shared" ref="D82:D89" si="7">N86</f>
        <v>0</v>
      </c>
      <c r="E82" s="97"/>
      <c r="J82" s="71">
        <v>2010709</v>
      </c>
      <c r="K82" s="72" t="s">
        <v>120</v>
      </c>
      <c r="L82" s="68"/>
    </row>
    <row r="83" spans="1:12" ht="20.25" customHeight="1">
      <c r="A83" s="71">
        <v>2010802</v>
      </c>
      <c r="B83" s="72" t="s">
        <v>79</v>
      </c>
      <c r="C83" s="73"/>
      <c r="D83" s="73">
        <f t="shared" si="7"/>
        <v>0</v>
      </c>
      <c r="E83" s="97"/>
      <c r="J83" s="71">
        <v>2010750</v>
      </c>
      <c r="K83" s="72" t="s">
        <v>87</v>
      </c>
      <c r="L83" s="68"/>
    </row>
    <row r="84" spans="1:12" ht="20.25" customHeight="1">
      <c r="A84" s="71">
        <v>2010803</v>
      </c>
      <c r="B84" s="72" t="s">
        <v>80</v>
      </c>
      <c r="C84" s="73"/>
      <c r="D84" s="73">
        <f t="shared" si="7"/>
        <v>0</v>
      </c>
      <c r="E84" s="97"/>
      <c r="J84" s="71">
        <v>2010799</v>
      </c>
      <c r="K84" s="72" t="s">
        <v>128</v>
      </c>
      <c r="L84" s="68"/>
    </row>
    <row r="85" spans="1:12" ht="20.25" customHeight="1">
      <c r="A85" s="71">
        <v>2010804</v>
      </c>
      <c r="B85" s="72" t="s">
        <v>132</v>
      </c>
      <c r="C85" s="73"/>
      <c r="D85" s="73">
        <f t="shared" si="7"/>
        <v>0</v>
      </c>
      <c r="E85" s="97"/>
      <c r="J85" s="69">
        <v>20108</v>
      </c>
      <c r="K85" s="69" t="s">
        <v>133</v>
      </c>
      <c r="L85" s="68"/>
    </row>
    <row r="86" spans="1:12" ht="20.25" customHeight="1">
      <c r="A86" s="71">
        <v>2010805</v>
      </c>
      <c r="B86" s="72" t="s">
        <v>134</v>
      </c>
      <c r="C86" s="73"/>
      <c r="D86" s="73">
        <f t="shared" si="7"/>
        <v>0</v>
      </c>
      <c r="E86" s="97"/>
      <c r="J86" s="71">
        <v>2010801</v>
      </c>
      <c r="K86" s="72" t="s">
        <v>78</v>
      </c>
      <c r="L86" s="68"/>
    </row>
    <row r="87" spans="1:12" ht="20.25" customHeight="1">
      <c r="A87" s="71">
        <v>2010806</v>
      </c>
      <c r="B87" s="72" t="s">
        <v>120</v>
      </c>
      <c r="C87" s="73"/>
      <c r="D87" s="73">
        <f t="shared" si="7"/>
        <v>0</v>
      </c>
      <c r="E87" s="97"/>
      <c r="J87" s="71">
        <v>2010802</v>
      </c>
      <c r="K87" s="72" t="s">
        <v>79</v>
      </c>
      <c r="L87" s="68"/>
    </row>
    <row r="88" spans="1:12" ht="20.25" customHeight="1">
      <c r="A88" s="71">
        <v>2010850</v>
      </c>
      <c r="B88" s="72" t="s">
        <v>87</v>
      </c>
      <c r="C88" s="73"/>
      <c r="D88" s="73">
        <f t="shared" si="7"/>
        <v>0</v>
      </c>
      <c r="E88" s="97"/>
      <c r="J88" s="71">
        <v>2010803</v>
      </c>
      <c r="K88" s="72" t="s">
        <v>80</v>
      </c>
      <c r="L88" s="68"/>
    </row>
    <row r="89" spans="1:12" ht="20.25" customHeight="1">
      <c r="A89" s="71">
        <v>2010899</v>
      </c>
      <c r="B89" s="72" t="s">
        <v>135</v>
      </c>
      <c r="C89" s="73"/>
      <c r="D89" s="73">
        <f t="shared" si="7"/>
        <v>0</v>
      </c>
      <c r="E89" s="97"/>
      <c r="J89" s="71">
        <v>2010804</v>
      </c>
      <c r="K89" s="72" t="s">
        <v>132</v>
      </c>
      <c r="L89" s="68"/>
    </row>
    <row r="90" spans="1:12" ht="20.25" customHeight="1">
      <c r="A90" s="69">
        <v>20109</v>
      </c>
      <c r="B90" s="69" t="s">
        <v>136</v>
      </c>
      <c r="C90" s="70">
        <f>SUM(C91:C102)</f>
        <v>0</v>
      </c>
      <c r="D90" s="70">
        <f>SUM(D91:D102)</f>
        <v>0</v>
      </c>
      <c r="E90" s="97"/>
      <c r="J90" s="71">
        <v>2010805</v>
      </c>
      <c r="K90" s="72" t="s">
        <v>134</v>
      </c>
      <c r="L90" s="68"/>
    </row>
    <row r="91" spans="1:12" ht="20.25" customHeight="1">
      <c r="A91" s="71">
        <v>2010901</v>
      </c>
      <c r="B91" s="72" t="s">
        <v>78</v>
      </c>
      <c r="C91" s="74"/>
      <c r="D91" s="74">
        <f t="shared" ref="D91:D102" si="8">N95</f>
        <v>0</v>
      </c>
      <c r="E91" s="97"/>
      <c r="J91" s="71">
        <v>2010806</v>
      </c>
      <c r="K91" s="72" t="s">
        <v>120</v>
      </c>
      <c r="L91" s="68"/>
    </row>
    <row r="92" spans="1:12" ht="20.25" customHeight="1">
      <c r="A92" s="71">
        <v>2010902</v>
      </c>
      <c r="B92" s="72" t="s">
        <v>79</v>
      </c>
      <c r="C92" s="74"/>
      <c r="D92" s="74">
        <f t="shared" si="8"/>
        <v>0</v>
      </c>
      <c r="E92" s="97"/>
      <c r="J92" s="71">
        <v>2010850</v>
      </c>
      <c r="K92" s="72" t="s">
        <v>87</v>
      </c>
      <c r="L92" s="68"/>
    </row>
    <row r="93" spans="1:12" ht="20.25" customHeight="1">
      <c r="A93" s="71">
        <v>2010903</v>
      </c>
      <c r="B93" s="72" t="s">
        <v>80</v>
      </c>
      <c r="C93" s="74"/>
      <c r="D93" s="74">
        <f t="shared" si="8"/>
        <v>0</v>
      </c>
      <c r="E93" s="97"/>
      <c r="J93" s="71">
        <v>2010899</v>
      </c>
      <c r="K93" s="72" t="s">
        <v>135</v>
      </c>
      <c r="L93" s="68"/>
    </row>
    <row r="94" spans="1:12" ht="20.25" customHeight="1">
      <c r="A94" s="71">
        <v>2010905</v>
      </c>
      <c r="B94" s="72" t="s">
        <v>137</v>
      </c>
      <c r="C94" s="74"/>
      <c r="D94" s="74">
        <f t="shared" si="8"/>
        <v>0</v>
      </c>
      <c r="E94" s="97"/>
      <c r="J94" s="69">
        <v>20109</v>
      </c>
      <c r="K94" s="69" t="s">
        <v>136</v>
      </c>
      <c r="L94" s="68"/>
    </row>
    <row r="95" spans="1:12" ht="20.25" customHeight="1">
      <c r="A95" s="71">
        <v>2010907</v>
      </c>
      <c r="B95" s="72" t="s">
        <v>138</v>
      </c>
      <c r="C95" s="74"/>
      <c r="D95" s="74">
        <f t="shared" si="8"/>
        <v>0</v>
      </c>
      <c r="E95" s="97"/>
      <c r="J95" s="71">
        <v>2010901</v>
      </c>
      <c r="K95" s="72" t="s">
        <v>78</v>
      </c>
      <c r="L95" s="68"/>
    </row>
    <row r="96" spans="1:12" ht="20.25" customHeight="1">
      <c r="A96" s="71">
        <v>2010908</v>
      </c>
      <c r="B96" s="72" t="s">
        <v>120</v>
      </c>
      <c r="C96" s="74"/>
      <c r="D96" s="74">
        <f t="shared" si="8"/>
        <v>0</v>
      </c>
      <c r="E96" s="97"/>
      <c r="J96" s="71">
        <v>2010902</v>
      </c>
      <c r="K96" s="72" t="s">
        <v>79</v>
      </c>
      <c r="L96" s="68"/>
    </row>
    <row r="97" spans="1:12" ht="20.25" customHeight="1">
      <c r="A97" s="71">
        <v>2010909</v>
      </c>
      <c r="B97" s="72" t="s">
        <v>139</v>
      </c>
      <c r="C97" s="74"/>
      <c r="D97" s="74">
        <f t="shared" si="8"/>
        <v>0</v>
      </c>
      <c r="E97" s="97"/>
      <c r="J97" s="71">
        <v>2010903</v>
      </c>
      <c r="K97" s="72" t="s">
        <v>80</v>
      </c>
      <c r="L97" s="68"/>
    </row>
    <row r="98" spans="1:12" ht="20.25" customHeight="1">
      <c r="A98" s="71">
        <v>2010910</v>
      </c>
      <c r="B98" s="72" t="s">
        <v>140</v>
      </c>
      <c r="C98" s="74"/>
      <c r="D98" s="74">
        <f t="shared" si="8"/>
        <v>0</v>
      </c>
      <c r="E98" s="97"/>
      <c r="J98" s="71">
        <v>2010905</v>
      </c>
      <c r="K98" s="72" t="s">
        <v>137</v>
      </c>
      <c r="L98" s="68"/>
    </row>
    <row r="99" spans="1:12" ht="20.25" customHeight="1">
      <c r="A99" s="71">
        <v>2010911</v>
      </c>
      <c r="B99" s="72" t="s">
        <v>141</v>
      </c>
      <c r="C99" s="74"/>
      <c r="D99" s="74">
        <f t="shared" si="8"/>
        <v>0</v>
      </c>
      <c r="E99" s="97"/>
      <c r="J99" s="71">
        <v>2010907</v>
      </c>
      <c r="K99" s="72" t="s">
        <v>138</v>
      </c>
      <c r="L99" s="68"/>
    </row>
    <row r="100" spans="1:12" ht="20.25" customHeight="1">
      <c r="A100" s="71">
        <v>2010912</v>
      </c>
      <c r="B100" s="72" t="s">
        <v>142</v>
      </c>
      <c r="C100" s="74"/>
      <c r="D100" s="74">
        <f t="shared" si="8"/>
        <v>0</v>
      </c>
      <c r="E100" s="97"/>
      <c r="J100" s="71">
        <v>2010908</v>
      </c>
      <c r="K100" s="72" t="s">
        <v>120</v>
      </c>
      <c r="L100" s="68"/>
    </row>
    <row r="101" spans="1:12" ht="20.25" customHeight="1">
      <c r="A101" s="71">
        <v>2010950</v>
      </c>
      <c r="B101" s="72" t="s">
        <v>87</v>
      </c>
      <c r="C101" s="74"/>
      <c r="D101" s="74">
        <f t="shared" si="8"/>
        <v>0</v>
      </c>
      <c r="E101" s="97"/>
      <c r="J101" s="71">
        <v>2010909</v>
      </c>
      <c r="K101" s="72" t="s">
        <v>139</v>
      </c>
      <c r="L101" s="68"/>
    </row>
    <row r="102" spans="1:12" ht="20.25" customHeight="1">
      <c r="A102" s="71">
        <v>2010999</v>
      </c>
      <c r="B102" s="72" t="s">
        <v>143</v>
      </c>
      <c r="C102" s="74"/>
      <c r="D102" s="74">
        <f t="shared" si="8"/>
        <v>0</v>
      </c>
      <c r="E102" s="97"/>
      <c r="J102" s="71">
        <v>2010910</v>
      </c>
      <c r="K102" s="72" t="s">
        <v>140</v>
      </c>
      <c r="L102" s="68"/>
    </row>
    <row r="103" spans="1:12" ht="20.25" customHeight="1">
      <c r="A103" s="69">
        <v>20111</v>
      </c>
      <c r="B103" s="69" t="s">
        <v>144</v>
      </c>
      <c r="C103" s="70">
        <f>SUM(C104:C111)</f>
        <v>10</v>
      </c>
      <c r="D103" s="70">
        <f>SUM(D104:D111)</f>
        <v>0</v>
      </c>
      <c r="E103" s="97">
        <f t="shared" si="6"/>
        <v>0</v>
      </c>
      <c r="J103" s="71">
        <v>2010911</v>
      </c>
      <c r="K103" s="72" t="s">
        <v>141</v>
      </c>
      <c r="L103" s="68"/>
    </row>
    <row r="104" spans="1:12" ht="20.25" customHeight="1">
      <c r="A104" s="71">
        <v>2011101</v>
      </c>
      <c r="B104" s="72" t="s">
        <v>78</v>
      </c>
      <c r="C104" s="73"/>
      <c r="D104" s="73">
        <f t="shared" ref="D104:D110" si="9">N118</f>
        <v>0</v>
      </c>
      <c r="E104" s="97"/>
      <c r="J104" s="71">
        <v>2010912</v>
      </c>
      <c r="K104" s="72" t="s">
        <v>142</v>
      </c>
      <c r="L104" s="68"/>
    </row>
    <row r="105" spans="1:12" ht="20.25" customHeight="1">
      <c r="A105" s="71">
        <v>2011102</v>
      </c>
      <c r="B105" s="72" t="s">
        <v>79</v>
      </c>
      <c r="C105" s="73"/>
      <c r="D105" s="73">
        <f t="shared" si="9"/>
        <v>0</v>
      </c>
      <c r="E105" s="97"/>
      <c r="J105" s="71">
        <v>2010950</v>
      </c>
      <c r="K105" s="72" t="s">
        <v>87</v>
      </c>
      <c r="L105" s="68"/>
    </row>
    <row r="106" spans="1:12" ht="20.25" customHeight="1">
      <c r="A106" s="71">
        <v>2011103</v>
      </c>
      <c r="B106" s="72" t="s">
        <v>80</v>
      </c>
      <c r="C106" s="73"/>
      <c r="D106" s="73">
        <f t="shared" si="9"/>
        <v>0</v>
      </c>
      <c r="E106" s="97"/>
      <c r="J106" s="71">
        <v>2010999</v>
      </c>
      <c r="K106" s="72" t="s">
        <v>143</v>
      </c>
      <c r="L106" s="68"/>
    </row>
    <row r="107" spans="1:12" ht="20.25" customHeight="1">
      <c r="A107" s="71">
        <v>2011104</v>
      </c>
      <c r="B107" s="72" t="s">
        <v>145</v>
      </c>
      <c r="C107" s="73"/>
      <c r="D107" s="73">
        <f t="shared" si="9"/>
        <v>0</v>
      </c>
      <c r="E107" s="97"/>
      <c r="J107" s="69">
        <v>20110</v>
      </c>
      <c r="K107" s="69" t="s">
        <v>146</v>
      </c>
      <c r="L107" s="68"/>
    </row>
    <row r="108" spans="1:12" ht="20.25" customHeight="1">
      <c r="A108" s="71">
        <v>2011105</v>
      </c>
      <c r="B108" s="72" t="s">
        <v>147</v>
      </c>
      <c r="C108" s="73"/>
      <c r="D108" s="73">
        <f t="shared" si="9"/>
        <v>0</v>
      </c>
      <c r="E108" s="97"/>
      <c r="J108" s="71">
        <v>2011001</v>
      </c>
      <c r="K108" s="72" t="s">
        <v>78</v>
      </c>
      <c r="L108" s="68"/>
    </row>
    <row r="109" spans="1:12" ht="20.25" customHeight="1">
      <c r="A109" s="71">
        <v>2011106</v>
      </c>
      <c r="B109" s="72" t="s">
        <v>148</v>
      </c>
      <c r="C109" s="73"/>
      <c r="D109" s="73">
        <f t="shared" si="9"/>
        <v>0</v>
      </c>
      <c r="E109" s="97"/>
      <c r="J109" s="71">
        <v>2011002</v>
      </c>
      <c r="K109" s="72" t="s">
        <v>79</v>
      </c>
      <c r="L109" s="68"/>
    </row>
    <row r="110" spans="1:12" ht="20.25" customHeight="1">
      <c r="A110" s="71">
        <v>2011150</v>
      </c>
      <c r="B110" s="72" t="s">
        <v>87</v>
      </c>
      <c r="C110" s="73"/>
      <c r="D110" s="73">
        <f t="shared" si="9"/>
        <v>0</v>
      </c>
      <c r="E110" s="97"/>
      <c r="J110" s="71">
        <v>2011003</v>
      </c>
      <c r="K110" s="72" t="s">
        <v>80</v>
      </c>
      <c r="L110" s="68"/>
    </row>
    <row r="111" spans="1:12" ht="20.25" customHeight="1">
      <c r="A111" s="71">
        <v>2011199</v>
      </c>
      <c r="B111" s="72" t="s">
        <v>149</v>
      </c>
      <c r="C111" s="73">
        <v>10</v>
      </c>
      <c r="D111" s="73">
        <v>0</v>
      </c>
      <c r="E111" s="97">
        <f t="shared" si="6"/>
        <v>0</v>
      </c>
      <c r="J111" s="71">
        <v>2011004</v>
      </c>
      <c r="K111" s="72" t="s">
        <v>150</v>
      </c>
      <c r="L111" s="68"/>
    </row>
    <row r="112" spans="1:12" ht="20.25" customHeight="1">
      <c r="A112" s="69">
        <v>20113</v>
      </c>
      <c r="B112" s="69" t="s">
        <v>151</v>
      </c>
      <c r="C112" s="70">
        <f>SUM(C113:C122)</f>
        <v>30</v>
      </c>
      <c r="D112" s="70">
        <f>SUM(D113:D122)</f>
        <v>1</v>
      </c>
      <c r="E112" s="97">
        <f t="shared" si="6"/>
        <v>3.3333333333333333E-2</v>
      </c>
      <c r="J112" s="71">
        <v>2011005</v>
      </c>
      <c r="K112" s="72" t="s">
        <v>152</v>
      </c>
      <c r="L112" s="68"/>
    </row>
    <row r="113" spans="1:12" ht="20.25" customHeight="1">
      <c r="A113" s="71">
        <v>2011301</v>
      </c>
      <c r="B113" s="72" t="s">
        <v>78</v>
      </c>
      <c r="C113" s="74"/>
      <c r="D113" s="74">
        <f t="shared" ref="D113:D121" si="10">N127</f>
        <v>0</v>
      </c>
      <c r="E113" s="97"/>
      <c r="J113" s="71">
        <v>2011007</v>
      </c>
      <c r="K113" s="72" t="s">
        <v>153</v>
      </c>
      <c r="L113" s="68"/>
    </row>
    <row r="114" spans="1:12" ht="20.25" customHeight="1">
      <c r="A114" s="71">
        <v>2011302</v>
      </c>
      <c r="B114" s="72" t="s">
        <v>79</v>
      </c>
      <c r="C114" s="74"/>
      <c r="D114" s="74">
        <f t="shared" si="10"/>
        <v>0</v>
      </c>
      <c r="E114" s="97"/>
      <c r="J114" s="71">
        <v>2011008</v>
      </c>
      <c r="K114" s="72" t="s">
        <v>154</v>
      </c>
      <c r="L114" s="68"/>
    </row>
    <row r="115" spans="1:12" ht="20.25" customHeight="1">
      <c r="A115" s="71">
        <v>2011303</v>
      </c>
      <c r="B115" s="72" t="s">
        <v>80</v>
      </c>
      <c r="C115" s="74"/>
      <c r="D115" s="74">
        <f t="shared" si="10"/>
        <v>0</v>
      </c>
      <c r="E115" s="97"/>
      <c r="J115" s="71">
        <v>2011050</v>
      </c>
      <c r="K115" s="72" t="s">
        <v>87</v>
      </c>
      <c r="L115" s="68"/>
    </row>
    <row r="116" spans="1:12" ht="20.25" customHeight="1">
      <c r="A116" s="71">
        <v>2011304</v>
      </c>
      <c r="B116" s="72" t="s">
        <v>155</v>
      </c>
      <c r="C116" s="74"/>
      <c r="D116" s="74">
        <f t="shared" si="10"/>
        <v>0</v>
      </c>
      <c r="E116" s="97"/>
      <c r="J116" s="71">
        <v>2011099</v>
      </c>
      <c r="K116" s="72" t="s">
        <v>156</v>
      </c>
      <c r="L116" s="68"/>
    </row>
    <row r="117" spans="1:12" ht="20.25" customHeight="1">
      <c r="A117" s="71">
        <v>2011305</v>
      </c>
      <c r="B117" s="72" t="s">
        <v>157</v>
      </c>
      <c r="C117" s="74"/>
      <c r="D117" s="74">
        <f t="shared" si="10"/>
        <v>0</v>
      </c>
      <c r="E117" s="97"/>
      <c r="J117" s="69">
        <v>20111</v>
      </c>
      <c r="K117" s="69" t="s">
        <v>158</v>
      </c>
      <c r="L117" s="68"/>
    </row>
    <row r="118" spans="1:12" ht="20.25" customHeight="1">
      <c r="A118" s="71">
        <v>2011306</v>
      </c>
      <c r="B118" s="72" t="s">
        <v>159</v>
      </c>
      <c r="C118" s="74"/>
      <c r="D118" s="74">
        <f t="shared" si="10"/>
        <v>0</v>
      </c>
      <c r="E118" s="97"/>
      <c r="J118" s="71">
        <v>2011101</v>
      </c>
      <c r="K118" s="72" t="s">
        <v>78</v>
      </c>
      <c r="L118" s="68"/>
    </row>
    <row r="119" spans="1:12" ht="20.25" customHeight="1">
      <c r="A119" s="71">
        <v>2011307</v>
      </c>
      <c r="B119" s="72" t="s">
        <v>160</v>
      </c>
      <c r="C119" s="74"/>
      <c r="D119" s="74">
        <f t="shared" si="10"/>
        <v>0</v>
      </c>
      <c r="E119" s="97"/>
      <c r="J119" s="71">
        <v>2011102</v>
      </c>
      <c r="K119" s="72" t="s">
        <v>79</v>
      </c>
      <c r="L119" s="68"/>
    </row>
    <row r="120" spans="1:12" ht="20.25" customHeight="1">
      <c r="A120" s="71">
        <v>2011308</v>
      </c>
      <c r="B120" s="72" t="s">
        <v>161</v>
      </c>
      <c r="C120" s="74"/>
      <c r="D120" s="74">
        <f t="shared" si="10"/>
        <v>0</v>
      </c>
      <c r="E120" s="97"/>
      <c r="J120" s="71">
        <v>2011103</v>
      </c>
      <c r="K120" s="72" t="s">
        <v>80</v>
      </c>
      <c r="L120" s="68"/>
    </row>
    <row r="121" spans="1:12" ht="20.25" customHeight="1">
      <c r="A121" s="71">
        <v>2011350</v>
      </c>
      <c r="B121" s="72" t="s">
        <v>87</v>
      </c>
      <c r="C121" s="74"/>
      <c r="D121" s="74">
        <f t="shared" si="10"/>
        <v>0</v>
      </c>
      <c r="E121" s="97"/>
      <c r="J121" s="71">
        <v>2011104</v>
      </c>
      <c r="K121" s="72" t="s">
        <v>145</v>
      </c>
      <c r="L121" s="68"/>
    </row>
    <row r="122" spans="1:12" ht="20.25" customHeight="1">
      <c r="A122" s="71">
        <v>2011399</v>
      </c>
      <c r="B122" s="72" t="s">
        <v>162</v>
      </c>
      <c r="C122" s="73">
        <v>30</v>
      </c>
      <c r="D122" s="73">
        <v>1</v>
      </c>
      <c r="E122" s="98">
        <f t="shared" si="6"/>
        <v>3.3333333333333333E-2</v>
      </c>
      <c r="J122" s="71">
        <v>2011105</v>
      </c>
      <c r="K122" s="72" t="s">
        <v>147</v>
      </c>
      <c r="L122" s="68"/>
    </row>
    <row r="123" spans="1:12" ht="20.25" customHeight="1">
      <c r="A123" s="69">
        <v>20114</v>
      </c>
      <c r="B123" s="69" t="s">
        <v>163</v>
      </c>
      <c r="C123" s="70">
        <f>SUM(C124:C134)</f>
        <v>0</v>
      </c>
      <c r="D123" s="70">
        <f>SUM(D124:D134)</f>
        <v>0</v>
      </c>
      <c r="E123" s="97"/>
      <c r="J123" s="71">
        <v>2011106</v>
      </c>
      <c r="K123" s="72" t="s">
        <v>148</v>
      </c>
      <c r="L123" s="68"/>
    </row>
    <row r="124" spans="1:12" ht="20.25" customHeight="1">
      <c r="A124" s="71">
        <v>2011401</v>
      </c>
      <c r="B124" s="72" t="s">
        <v>78</v>
      </c>
      <c r="C124" s="74"/>
      <c r="D124" s="74">
        <f>N138</f>
        <v>0</v>
      </c>
      <c r="E124" s="97"/>
      <c r="J124" s="71">
        <v>2011150</v>
      </c>
      <c r="K124" s="72" t="s">
        <v>87</v>
      </c>
      <c r="L124" s="68"/>
    </row>
    <row r="125" spans="1:12" ht="20.25" customHeight="1">
      <c r="A125" s="71">
        <v>2011402</v>
      </c>
      <c r="B125" s="72" t="s">
        <v>79</v>
      </c>
      <c r="C125" s="74"/>
      <c r="D125" s="74">
        <f>N139</f>
        <v>0</v>
      </c>
      <c r="E125" s="97"/>
      <c r="J125" s="71">
        <v>2011199</v>
      </c>
      <c r="K125" s="72" t="s">
        <v>149</v>
      </c>
      <c r="L125" s="68"/>
    </row>
    <row r="126" spans="1:12" ht="20.25" customHeight="1">
      <c r="A126" s="71">
        <v>2011403</v>
      </c>
      <c r="B126" s="72" t="s">
        <v>80</v>
      </c>
      <c r="C126" s="74"/>
      <c r="D126" s="74">
        <f>N140</f>
        <v>0</v>
      </c>
      <c r="E126" s="97"/>
      <c r="J126" s="69">
        <v>20113</v>
      </c>
      <c r="K126" s="69" t="s">
        <v>151</v>
      </c>
      <c r="L126" s="68"/>
    </row>
    <row r="127" spans="1:12" ht="20.25" customHeight="1">
      <c r="A127" s="71">
        <v>2011404</v>
      </c>
      <c r="B127" s="72" t="s">
        <v>164</v>
      </c>
      <c r="C127" s="74"/>
      <c r="D127" s="74">
        <f>N141</f>
        <v>0</v>
      </c>
      <c r="E127" s="97"/>
      <c r="J127" s="71">
        <v>2011301</v>
      </c>
      <c r="K127" s="72" t="s">
        <v>78</v>
      </c>
      <c r="L127" s="68"/>
    </row>
    <row r="128" spans="1:12" ht="20.25" customHeight="1">
      <c r="A128" s="71">
        <v>2011405</v>
      </c>
      <c r="B128" s="72" t="s">
        <v>165</v>
      </c>
      <c r="C128" s="74"/>
      <c r="D128" s="74">
        <f>N142</f>
        <v>0</v>
      </c>
      <c r="E128" s="97"/>
      <c r="J128" s="71">
        <v>2011302</v>
      </c>
      <c r="K128" s="72" t="s">
        <v>79</v>
      </c>
      <c r="L128" s="68"/>
    </row>
    <row r="129" spans="1:12" ht="20.25" customHeight="1">
      <c r="A129" s="71">
        <v>2011408</v>
      </c>
      <c r="B129" s="72" t="s">
        <v>166</v>
      </c>
      <c r="C129" s="74"/>
      <c r="D129" s="74">
        <f>N144</f>
        <v>0</v>
      </c>
      <c r="E129" s="97"/>
      <c r="J129" s="71">
        <v>2011303</v>
      </c>
      <c r="K129" s="72" t="s">
        <v>80</v>
      </c>
      <c r="L129" s="68"/>
    </row>
    <row r="130" spans="1:12" ht="20.25" customHeight="1">
      <c r="A130" s="71">
        <v>2011409</v>
      </c>
      <c r="B130" s="72" t="s">
        <v>167</v>
      </c>
      <c r="C130" s="74"/>
      <c r="D130" s="74">
        <f>N145</f>
        <v>0</v>
      </c>
      <c r="E130" s="97"/>
      <c r="J130" s="71">
        <v>2011304</v>
      </c>
      <c r="K130" s="72" t="s">
        <v>155</v>
      </c>
      <c r="L130" s="68"/>
    </row>
    <row r="131" spans="1:12" ht="20.25" customHeight="1">
      <c r="A131" s="71">
        <v>2011410</v>
      </c>
      <c r="B131" s="72" t="s">
        <v>168</v>
      </c>
      <c r="C131" s="74"/>
      <c r="D131" s="74">
        <f>N146</f>
        <v>0</v>
      </c>
      <c r="E131" s="97"/>
      <c r="J131" s="71">
        <v>2011305</v>
      </c>
      <c r="K131" s="72" t="s">
        <v>157</v>
      </c>
      <c r="L131" s="68"/>
    </row>
    <row r="132" spans="1:12" ht="20.25" customHeight="1">
      <c r="A132" s="71">
        <v>2011411</v>
      </c>
      <c r="B132" s="72" t="s">
        <v>169</v>
      </c>
      <c r="C132" s="74"/>
      <c r="D132" s="74">
        <f>N147</f>
        <v>0</v>
      </c>
      <c r="E132" s="97"/>
      <c r="J132" s="71">
        <v>2011306</v>
      </c>
      <c r="K132" s="72" t="s">
        <v>159</v>
      </c>
      <c r="L132" s="68"/>
    </row>
    <row r="133" spans="1:12" ht="20.25" customHeight="1">
      <c r="A133" s="71">
        <v>2011450</v>
      </c>
      <c r="B133" s="72" t="s">
        <v>87</v>
      </c>
      <c r="C133" s="74"/>
      <c r="D133" s="74">
        <f>N148</f>
        <v>0</v>
      </c>
      <c r="E133" s="97"/>
      <c r="J133" s="71">
        <v>2011307</v>
      </c>
      <c r="K133" s="72" t="s">
        <v>160</v>
      </c>
      <c r="L133" s="68"/>
    </row>
    <row r="134" spans="1:12" ht="20.25" customHeight="1">
      <c r="A134" s="71">
        <v>2011499</v>
      </c>
      <c r="B134" s="72" t="s">
        <v>170</v>
      </c>
      <c r="C134" s="74"/>
      <c r="D134" s="74">
        <f>N149+N143</f>
        <v>0</v>
      </c>
      <c r="E134" s="97"/>
      <c r="J134" s="71">
        <v>2011308</v>
      </c>
      <c r="K134" s="72" t="s">
        <v>161</v>
      </c>
      <c r="L134" s="68"/>
    </row>
    <row r="135" spans="1:12" ht="20.25" customHeight="1">
      <c r="A135" s="69">
        <v>20123</v>
      </c>
      <c r="B135" s="69" t="s">
        <v>171</v>
      </c>
      <c r="C135" s="75">
        <f>SUM(C136:C141)</f>
        <v>0</v>
      </c>
      <c r="D135" s="75">
        <f>SUM(D136:D141)</f>
        <v>0</v>
      </c>
      <c r="E135" s="97"/>
      <c r="J135" s="71">
        <v>2011350</v>
      </c>
      <c r="K135" s="72" t="s">
        <v>87</v>
      </c>
      <c r="L135" s="68"/>
    </row>
    <row r="136" spans="1:12" ht="20.25" customHeight="1">
      <c r="A136" s="71">
        <v>2012301</v>
      </c>
      <c r="B136" s="72" t="s">
        <v>78</v>
      </c>
      <c r="C136" s="74"/>
      <c r="D136" s="74">
        <f t="shared" ref="D136:D141" si="11">N151</f>
        <v>0</v>
      </c>
      <c r="E136" s="97"/>
      <c r="J136" s="71">
        <v>2011399</v>
      </c>
      <c r="K136" s="72" t="s">
        <v>162</v>
      </c>
      <c r="L136" s="68"/>
    </row>
    <row r="137" spans="1:12" ht="20.25" customHeight="1">
      <c r="A137" s="71">
        <v>2012302</v>
      </c>
      <c r="B137" s="72" t="s">
        <v>79</v>
      </c>
      <c r="C137" s="74"/>
      <c r="D137" s="74">
        <f t="shared" si="11"/>
        <v>0</v>
      </c>
      <c r="E137" s="97"/>
      <c r="J137" s="69">
        <v>20114</v>
      </c>
      <c r="K137" s="69" t="s">
        <v>172</v>
      </c>
      <c r="L137" s="68"/>
    </row>
    <row r="138" spans="1:12" ht="20.25" customHeight="1">
      <c r="A138" s="71">
        <v>2012303</v>
      </c>
      <c r="B138" s="72" t="s">
        <v>80</v>
      </c>
      <c r="C138" s="74"/>
      <c r="D138" s="74">
        <f t="shared" si="11"/>
        <v>0</v>
      </c>
      <c r="E138" s="97"/>
      <c r="J138" s="71">
        <v>2011401</v>
      </c>
      <c r="K138" s="72" t="s">
        <v>78</v>
      </c>
      <c r="L138" s="68"/>
    </row>
    <row r="139" spans="1:12" ht="20.25" customHeight="1">
      <c r="A139" s="71">
        <v>2012304</v>
      </c>
      <c r="B139" s="72" t="s">
        <v>173</v>
      </c>
      <c r="C139" s="74"/>
      <c r="D139" s="74">
        <f t="shared" si="11"/>
        <v>0</v>
      </c>
      <c r="E139" s="97"/>
      <c r="J139" s="71">
        <v>2011402</v>
      </c>
      <c r="K139" s="72" t="s">
        <v>79</v>
      </c>
      <c r="L139" s="68"/>
    </row>
    <row r="140" spans="1:12" ht="20.25" customHeight="1">
      <c r="A140" s="71">
        <v>2012350</v>
      </c>
      <c r="B140" s="72" t="s">
        <v>87</v>
      </c>
      <c r="C140" s="74"/>
      <c r="D140" s="74">
        <f t="shared" si="11"/>
        <v>0</v>
      </c>
      <c r="E140" s="97"/>
      <c r="J140" s="71">
        <v>2011403</v>
      </c>
      <c r="K140" s="72" t="s">
        <v>80</v>
      </c>
      <c r="L140" s="68"/>
    </row>
    <row r="141" spans="1:12" ht="20.25" customHeight="1">
      <c r="A141" s="71">
        <v>2012399</v>
      </c>
      <c r="B141" s="72" t="s">
        <v>174</v>
      </c>
      <c r="C141" s="74"/>
      <c r="D141" s="74">
        <f t="shared" si="11"/>
        <v>0</v>
      </c>
      <c r="E141" s="97"/>
      <c r="J141" s="71">
        <v>2011404</v>
      </c>
      <c r="K141" s="72" t="s">
        <v>164</v>
      </c>
      <c r="L141" s="68"/>
    </row>
    <row r="142" spans="1:12" ht="20.25" customHeight="1">
      <c r="A142" s="69">
        <v>20125</v>
      </c>
      <c r="B142" s="69" t="s">
        <v>175</v>
      </c>
      <c r="C142" s="75">
        <f>SUM(C143:C149)</f>
        <v>0</v>
      </c>
      <c r="D142" s="75">
        <f>SUM(D143:D149)</f>
        <v>0</v>
      </c>
      <c r="E142" s="97"/>
      <c r="J142" s="71">
        <v>2011405</v>
      </c>
      <c r="K142" s="72" t="s">
        <v>176</v>
      </c>
      <c r="L142" s="68"/>
    </row>
    <row r="143" spans="1:12" ht="20.25" customHeight="1">
      <c r="A143" s="71">
        <v>2012501</v>
      </c>
      <c r="B143" s="72" t="s">
        <v>78</v>
      </c>
      <c r="C143" s="74"/>
      <c r="D143" s="74">
        <f t="shared" ref="D143:D149" si="12">N158</f>
        <v>0</v>
      </c>
      <c r="E143" s="97"/>
      <c r="J143" s="71">
        <v>2011406</v>
      </c>
      <c r="K143" s="72" t="s">
        <v>177</v>
      </c>
      <c r="L143" s="68"/>
    </row>
    <row r="144" spans="1:12" ht="20.25" customHeight="1">
      <c r="A144" s="71">
        <v>2012502</v>
      </c>
      <c r="B144" s="72" t="s">
        <v>79</v>
      </c>
      <c r="C144" s="74"/>
      <c r="D144" s="74">
        <f t="shared" si="12"/>
        <v>0</v>
      </c>
      <c r="E144" s="97"/>
      <c r="J144" s="71">
        <v>2011408</v>
      </c>
      <c r="K144" s="72" t="s">
        <v>178</v>
      </c>
      <c r="L144" s="68"/>
    </row>
    <row r="145" spans="1:12" ht="20.25" customHeight="1">
      <c r="A145" s="71">
        <v>2012503</v>
      </c>
      <c r="B145" s="72" t="s">
        <v>80</v>
      </c>
      <c r="C145" s="74"/>
      <c r="D145" s="74">
        <f t="shared" si="12"/>
        <v>0</v>
      </c>
      <c r="E145" s="97"/>
      <c r="J145" s="71">
        <v>2011409</v>
      </c>
      <c r="K145" s="72" t="s">
        <v>167</v>
      </c>
      <c r="L145" s="68"/>
    </row>
    <row r="146" spans="1:12" ht="20.25" customHeight="1">
      <c r="A146" s="71">
        <v>2012504</v>
      </c>
      <c r="B146" s="72" t="s">
        <v>179</v>
      </c>
      <c r="C146" s="74"/>
      <c r="D146" s="74">
        <f t="shared" si="12"/>
        <v>0</v>
      </c>
      <c r="E146" s="97"/>
      <c r="J146" s="71">
        <v>2011410</v>
      </c>
      <c r="K146" s="72" t="s">
        <v>168</v>
      </c>
      <c r="L146" s="68"/>
    </row>
    <row r="147" spans="1:12" ht="20.25" customHeight="1">
      <c r="A147" s="71">
        <v>2012505</v>
      </c>
      <c r="B147" s="72" t="s">
        <v>180</v>
      </c>
      <c r="C147" s="74"/>
      <c r="D147" s="74">
        <f t="shared" si="12"/>
        <v>0</v>
      </c>
      <c r="E147" s="97"/>
      <c r="J147" s="71">
        <v>2011411</v>
      </c>
      <c r="K147" s="72" t="s">
        <v>169</v>
      </c>
      <c r="L147" s="68"/>
    </row>
    <row r="148" spans="1:12" ht="20.25" customHeight="1">
      <c r="A148" s="71">
        <v>2012550</v>
      </c>
      <c r="B148" s="72" t="s">
        <v>87</v>
      </c>
      <c r="C148" s="74"/>
      <c r="D148" s="74">
        <f t="shared" si="12"/>
        <v>0</v>
      </c>
      <c r="E148" s="97"/>
      <c r="J148" s="71">
        <v>2011450</v>
      </c>
      <c r="K148" s="72" t="s">
        <v>87</v>
      </c>
      <c r="L148" s="68"/>
    </row>
    <row r="149" spans="1:12" ht="20.25" customHeight="1">
      <c r="A149" s="71">
        <v>2012599</v>
      </c>
      <c r="B149" s="72" t="s">
        <v>181</v>
      </c>
      <c r="C149" s="74"/>
      <c r="D149" s="74">
        <f t="shared" si="12"/>
        <v>0</v>
      </c>
      <c r="E149" s="97"/>
      <c r="J149" s="71">
        <v>2011499</v>
      </c>
      <c r="K149" s="72" t="s">
        <v>170</v>
      </c>
      <c r="L149" s="68"/>
    </row>
    <row r="150" spans="1:12" ht="20.25" customHeight="1">
      <c r="A150" s="69">
        <v>20126</v>
      </c>
      <c r="B150" s="69" t="s">
        <v>182</v>
      </c>
      <c r="C150" s="70">
        <f>SUM(C151:C155)</f>
        <v>0</v>
      </c>
      <c r="D150" s="70">
        <f>SUM(D151:D155)</f>
        <v>0</v>
      </c>
      <c r="E150" s="97"/>
      <c r="J150" s="69">
        <v>20123</v>
      </c>
      <c r="K150" s="69" t="s">
        <v>183</v>
      </c>
      <c r="L150" s="68"/>
    </row>
    <row r="151" spans="1:12" ht="20.25" customHeight="1">
      <c r="A151" s="71">
        <v>2012601</v>
      </c>
      <c r="B151" s="72" t="s">
        <v>78</v>
      </c>
      <c r="C151" s="73"/>
      <c r="D151" s="73">
        <f>N166</f>
        <v>0</v>
      </c>
      <c r="E151" s="97"/>
      <c r="J151" s="71">
        <v>2012301</v>
      </c>
      <c r="K151" s="72" t="s">
        <v>78</v>
      </c>
      <c r="L151" s="68"/>
    </row>
    <row r="152" spans="1:12" ht="20.25" customHeight="1">
      <c r="A152" s="71">
        <v>2012602</v>
      </c>
      <c r="B152" s="72" t="s">
        <v>79</v>
      </c>
      <c r="C152" s="73"/>
      <c r="D152" s="73">
        <f>N167</f>
        <v>0</v>
      </c>
      <c r="E152" s="97"/>
      <c r="J152" s="71">
        <v>2012302</v>
      </c>
      <c r="K152" s="72" t="s">
        <v>79</v>
      </c>
      <c r="L152" s="68"/>
    </row>
    <row r="153" spans="1:12" ht="20.25" customHeight="1">
      <c r="A153" s="71">
        <v>2012603</v>
      </c>
      <c r="B153" s="72" t="s">
        <v>80</v>
      </c>
      <c r="C153" s="73"/>
      <c r="D153" s="73">
        <f>N168</f>
        <v>0</v>
      </c>
      <c r="E153" s="97"/>
      <c r="J153" s="71">
        <v>2012303</v>
      </c>
      <c r="K153" s="72" t="s">
        <v>80</v>
      </c>
      <c r="L153" s="68"/>
    </row>
    <row r="154" spans="1:12" ht="20.25" customHeight="1">
      <c r="A154" s="71">
        <v>2012604</v>
      </c>
      <c r="B154" s="72" t="s">
        <v>184</v>
      </c>
      <c r="C154" s="73"/>
      <c r="D154" s="73">
        <f>N169</f>
        <v>0</v>
      </c>
      <c r="E154" s="97"/>
      <c r="J154" s="71">
        <v>2012304</v>
      </c>
      <c r="K154" s="72" t="s">
        <v>173</v>
      </c>
      <c r="L154" s="68"/>
    </row>
    <row r="155" spans="1:12" ht="20.25" customHeight="1">
      <c r="A155" s="71">
        <v>2012699</v>
      </c>
      <c r="B155" s="72" t="s">
        <v>185</v>
      </c>
      <c r="C155" s="73"/>
      <c r="D155" s="73">
        <f>N170</f>
        <v>0</v>
      </c>
      <c r="E155" s="97"/>
      <c r="J155" s="71">
        <v>2012350</v>
      </c>
      <c r="K155" s="72" t="s">
        <v>87</v>
      </c>
      <c r="L155" s="68"/>
    </row>
    <row r="156" spans="1:12" ht="20.25" customHeight="1">
      <c r="A156" s="69">
        <v>20128</v>
      </c>
      <c r="B156" s="69" t="s">
        <v>186</v>
      </c>
      <c r="C156" s="70">
        <f>SUM(C157:C162)</f>
        <v>0</v>
      </c>
      <c r="D156" s="70">
        <f>SUM(D157:D162)</f>
        <v>0</v>
      </c>
      <c r="E156" s="97"/>
      <c r="J156" s="71">
        <v>2012399</v>
      </c>
      <c r="K156" s="72" t="s">
        <v>174</v>
      </c>
      <c r="L156" s="68"/>
    </row>
    <row r="157" spans="1:12" ht="20.25" customHeight="1">
      <c r="A157" s="71">
        <v>2012801</v>
      </c>
      <c r="B157" s="72" t="s">
        <v>78</v>
      </c>
      <c r="C157" s="73"/>
      <c r="D157" s="73">
        <f t="shared" ref="D157:D162" si="13">N172</f>
        <v>0</v>
      </c>
      <c r="E157" s="97"/>
      <c r="J157" s="69">
        <v>20125</v>
      </c>
      <c r="K157" s="69" t="s">
        <v>187</v>
      </c>
      <c r="L157" s="68"/>
    </row>
    <row r="158" spans="1:12" ht="20.25" customHeight="1">
      <c r="A158" s="71">
        <v>2012802</v>
      </c>
      <c r="B158" s="72" t="s">
        <v>79</v>
      </c>
      <c r="C158" s="73"/>
      <c r="D158" s="73">
        <f t="shared" si="13"/>
        <v>0</v>
      </c>
      <c r="E158" s="97"/>
      <c r="J158" s="71">
        <v>2012501</v>
      </c>
      <c r="K158" s="72" t="s">
        <v>78</v>
      </c>
      <c r="L158" s="68"/>
    </row>
    <row r="159" spans="1:12" ht="20.25" customHeight="1">
      <c r="A159" s="71">
        <v>2012803</v>
      </c>
      <c r="B159" s="72" t="s">
        <v>80</v>
      </c>
      <c r="C159" s="73"/>
      <c r="D159" s="73">
        <f t="shared" si="13"/>
        <v>0</v>
      </c>
      <c r="E159" s="97"/>
      <c r="J159" s="71">
        <v>2012502</v>
      </c>
      <c r="K159" s="72" t="s">
        <v>79</v>
      </c>
      <c r="L159" s="68"/>
    </row>
    <row r="160" spans="1:12" ht="20.25" customHeight="1">
      <c r="A160" s="71">
        <v>2012804</v>
      </c>
      <c r="B160" s="72" t="s">
        <v>92</v>
      </c>
      <c r="C160" s="73"/>
      <c r="D160" s="73">
        <f t="shared" si="13"/>
        <v>0</v>
      </c>
      <c r="E160" s="97"/>
      <c r="J160" s="71">
        <v>2012503</v>
      </c>
      <c r="K160" s="72" t="s">
        <v>80</v>
      </c>
      <c r="L160" s="68"/>
    </row>
    <row r="161" spans="1:12" ht="20.25" customHeight="1">
      <c r="A161" s="71">
        <v>2012850</v>
      </c>
      <c r="B161" s="72" t="s">
        <v>87</v>
      </c>
      <c r="C161" s="73"/>
      <c r="D161" s="73">
        <f t="shared" si="13"/>
        <v>0</v>
      </c>
      <c r="E161" s="97"/>
      <c r="J161" s="71">
        <v>2012504</v>
      </c>
      <c r="K161" s="72" t="s">
        <v>179</v>
      </c>
      <c r="L161" s="68"/>
    </row>
    <row r="162" spans="1:12" ht="20.25" customHeight="1">
      <c r="A162" s="71">
        <v>2012899</v>
      </c>
      <c r="B162" s="72" t="s">
        <v>188</v>
      </c>
      <c r="C162" s="73"/>
      <c r="D162" s="73">
        <f t="shared" si="13"/>
        <v>0</v>
      </c>
      <c r="E162" s="97"/>
      <c r="J162" s="71">
        <v>2012505</v>
      </c>
      <c r="K162" s="72" t="s">
        <v>180</v>
      </c>
      <c r="L162" s="68"/>
    </row>
    <row r="163" spans="1:12" ht="20.25" customHeight="1">
      <c r="A163" s="69">
        <v>20129</v>
      </c>
      <c r="B163" s="69" t="s">
        <v>189</v>
      </c>
      <c r="C163" s="70">
        <f>SUM(C164:C169)</f>
        <v>32</v>
      </c>
      <c r="D163" s="70">
        <v>2</v>
      </c>
      <c r="E163" s="97">
        <f t="shared" ref="E163:E183" si="14">D163/C163</f>
        <v>6.25E-2</v>
      </c>
      <c r="J163" s="71">
        <v>2012550</v>
      </c>
      <c r="K163" s="72" t="s">
        <v>87</v>
      </c>
      <c r="L163" s="68"/>
    </row>
    <row r="164" spans="1:12" ht="20.25" customHeight="1">
      <c r="A164" s="71">
        <v>2012901</v>
      </c>
      <c r="B164" s="72" t="s">
        <v>78</v>
      </c>
      <c r="C164" s="73"/>
      <c r="D164" s="73">
        <f>N179</f>
        <v>0</v>
      </c>
      <c r="E164" s="97"/>
      <c r="J164" s="71">
        <v>2012599</v>
      </c>
      <c r="K164" s="72" t="s">
        <v>181</v>
      </c>
      <c r="L164" s="68"/>
    </row>
    <row r="165" spans="1:12" ht="16.5" customHeight="1">
      <c r="A165" s="71">
        <v>2012902</v>
      </c>
      <c r="B165" s="72" t="s">
        <v>79</v>
      </c>
      <c r="C165" s="73"/>
      <c r="D165" s="73">
        <f>N180</f>
        <v>0</v>
      </c>
      <c r="E165" s="97"/>
      <c r="J165" s="69">
        <v>20126</v>
      </c>
      <c r="K165" s="69" t="s">
        <v>190</v>
      </c>
      <c r="L165" s="68"/>
    </row>
    <row r="166" spans="1:12" ht="20.25" customHeight="1">
      <c r="A166" s="71">
        <v>2012903</v>
      </c>
      <c r="B166" s="72" t="s">
        <v>80</v>
      </c>
      <c r="C166" s="73"/>
      <c r="D166" s="73">
        <f>N181</f>
        <v>0</v>
      </c>
      <c r="E166" s="97"/>
      <c r="J166" s="71">
        <v>2012601</v>
      </c>
      <c r="K166" s="72" t="s">
        <v>78</v>
      </c>
      <c r="L166" s="68"/>
    </row>
    <row r="167" spans="1:12" ht="20.25" customHeight="1">
      <c r="A167" s="71">
        <v>2012906</v>
      </c>
      <c r="B167" s="72" t="s">
        <v>191</v>
      </c>
      <c r="C167" s="73"/>
      <c r="D167" s="73">
        <f>N182</f>
        <v>0</v>
      </c>
      <c r="E167" s="97"/>
      <c r="J167" s="71">
        <v>2012602</v>
      </c>
      <c r="K167" s="72" t="s">
        <v>79</v>
      </c>
      <c r="L167" s="68"/>
    </row>
    <row r="168" spans="1:12" ht="21" customHeight="1">
      <c r="A168" s="71">
        <v>2012950</v>
      </c>
      <c r="B168" s="72" t="s">
        <v>87</v>
      </c>
      <c r="C168" s="73"/>
      <c r="D168" s="73">
        <f>N183</f>
        <v>0</v>
      </c>
      <c r="E168" s="97"/>
      <c r="J168" s="71">
        <v>2012603</v>
      </c>
      <c r="K168" s="72" t="s">
        <v>80</v>
      </c>
      <c r="L168" s="68"/>
    </row>
    <row r="169" spans="1:12" ht="20.25" customHeight="1">
      <c r="A169" s="71">
        <v>2012999</v>
      </c>
      <c r="B169" s="72" t="s">
        <v>192</v>
      </c>
      <c r="C169" s="73">
        <v>32</v>
      </c>
      <c r="D169" s="73">
        <v>2</v>
      </c>
      <c r="E169" s="98">
        <f t="shared" si="14"/>
        <v>6.25E-2</v>
      </c>
      <c r="J169" s="71">
        <v>2012604</v>
      </c>
      <c r="K169" s="72" t="s">
        <v>184</v>
      </c>
      <c r="L169" s="68"/>
    </row>
    <row r="170" spans="1:12" ht="20.25" customHeight="1">
      <c r="A170" s="69">
        <v>20131</v>
      </c>
      <c r="B170" s="69" t="s">
        <v>193</v>
      </c>
      <c r="C170" s="70">
        <f>SUM(C171:C176)</f>
        <v>55</v>
      </c>
      <c r="D170" s="70">
        <f>SUM(D171:D176)</f>
        <v>28</v>
      </c>
      <c r="E170" s="97">
        <f t="shared" si="14"/>
        <v>0.50909090909090904</v>
      </c>
      <c r="J170" s="71">
        <v>2012699</v>
      </c>
      <c r="K170" s="72" t="s">
        <v>185</v>
      </c>
      <c r="L170" s="68"/>
    </row>
    <row r="171" spans="1:12" ht="20.25" customHeight="1">
      <c r="A171" s="71">
        <v>2013101</v>
      </c>
      <c r="B171" s="72" t="s">
        <v>78</v>
      </c>
      <c r="C171" s="73"/>
      <c r="D171" s="73">
        <f>N186</f>
        <v>0</v>
      </c>
      <c r="E171" s="97"/>
      <c r="J171" s="69">
        <v>20128</v>
      </c>
      <c r="K171" s="69" t="s">
        <v>194</v>
      </c>
      <c r="L171" s="68"/>
    </row>
    <row r="172" spans="1:12" ht="20.25" customHeight="1">
      <c r="A172" s="71">
        <v>2013102</v>
      </c>
      <c r="B172" s="72" t="s">
        <v>79</v>
      </c>
      <c r="C172" s="73"/>
      <c r="D172" s="73">
        <f>N187</f>
        <v>0</v>
      </c>
      <c r="E172" s="97"/>
      <c r="J172" s="71">
        <v>2012801</v>
      </c>
      <c r="K172" s="72" t="s">
        <v>78</v>
      </c>
      <c r="L172" s="68"/>
    </row>
    <row r="173" spans="1:12" ht="20.25" customHeight="1">
      <c r="A173" s="71">
        <v>2013103</v>
      </c>
      <c r="B173" s="72" t="s">
        <v>80</v>
      </c>
      <c r="C173" s="73"/>
      <c r="D173" s="73">
        <f>N188</f>
        <v>0</v>
      </c>
      <c r="E173" s="97"/>
      <c r="J173" s="71">
        <v>2012802</v>
      </c>
      <c r="K173" s="72" t="s">
        <v>79</v>
      </c>
      <c r="L173" s="68"/>
    </row>
    <row r="174" spans="1:12" ht="20.25" customHeight="1">
      <c r="A174" s="71">
        <v>2013105</v>
      </c>
      <c r="B174" s="72" t="s">
        <v>195</v>
      </c>
      <c r="C174" s="73"/>
      <c r="D174" s="73">
        <f>N189</f>
        <v>0</v>
      </c>
      <c r="E174" s="97"/>
      <c r="J174" s="71">
        <v>2012803</v>
      </c>
      <c r="K174" s="72" t="s">
        <v>80</v>
      </c>
      <c r="L174" s="68"/>
    </row>
    <row r="175" spans="1:12" ht="20.25" customHeight="1">
      <c r="A175" s="71">
        <v>2013150</v>
      </c>
      <c r="B175" s="72" t="s">
        <v>87</v>
      </c>
      <c r="C175" s="73"/>
      <c r="D175" s="73">
        <f>N190</f>
        <v>0</v>
      </c>
      <c r="E175" s="97"/>
      <c r="J175" s="71">
        <v>2012804</v>
      </c>
      <c r="K175" s="72" t="s">
        <v>92</v>
      </c>
      <c r="L175" s="68"/>
    </row>
    <row r="176" spans="1:12" ht="33" customHeight="1">
      <c r="A176" s="71">
        <v>2013199</v>
      </c>
      <c r="B176" s="72" t="s">
        <v>196</v>
      </c>
      <c r="C176" s="73">
        <v>55</v>
      </c>
      <c r="D176" s="73">
        <v>28</v>
      </c>
      <c r="E176" s="98">
        <f t="shared" si="14"/>
        <v>0.50909090909090904</v>
      </c>
      <c r="J176" s="71">
        <v>2012850</v>
      </c>
      <c r="K176" s="72" t="s">
        <v>87</v>
      </c>
      <c r="L176" s="68"/>
    </row>
    <row r="177" spans="1:12" ht="20.25" customHeight="1">
      <c r="A177" s="69">
        <v>20132</v>
      </c>
      <c r="B177" s="69" t="s">
        <v>197</v>
      </c>
      <c r="C177" s="70">
        <f>SUM(C178:C183)</f>
        <v>90</v>
      </c>
      <c r="D177" s="70">
        <f>SUM(D178:D183)</f>
        <v>75</v>
      </c>
      <c r="E177" s="97">
        <f t="shared" si="14"/>
        <v>0.83333333333333337</v>
      </c>
      <c r="J177" s="71">
        <v>2012899</v>
      </c>
      <c r="K177" s="72" t="s">
        <v>188</v>
      </c>
      <c r="L177" s="68"/>
    </row>
    <row r="178" spans="1:12" ht="20.25" customHeight="1">
      <c r="A178" s="71">
        <v>2013201</v>
      </c>
      <c r="B178" s="72" t="s">
        <v>78</v>
      </c>
      <c r="C178" s="73"/>
      <c r="D178" s="73"/>
      <c r="E178" s="97"/>
      <c r="J178" s="69">
        <v>20129</v>
      </c>
      <c r="K178" s="69" t="s">
        <v>198</v>
      </c>
      <c r="L178" s="68"/>
    </row>
    <row r="179" spans="1:12" ht="20.25" customHeight="1">
      <c r="A179" s="71">
        <v>2013202</v>
      </c>
      <c r="B179" s="72" t="s">
        <v>79</v>
      </c>
      <c r="C179" s="73"/>
      <c r="D179" s="73">
        <v>0</v>
      </c>
      <c r="E179" s="97"/>
      <c r="J179" s="71">
        <v>2012901</v>
      </c>
      <c r="K179" s="72" t="s">
        <v>78</v>
      </c>
      <c r="L179" s="68"/>
    </row>
    <row r="180" spans="1:12" ht="20.25" customHeight="1">
      <c r="A180" s="71">
        <v>2013203</v>
      </c>
      <c r="B180" s="72" t="s">
        <v>80</v>
      </c>
      <c r="C180" s="73"/>
      <c r="D180" s="73">
        <f>N195+N110</f>
        <v>0</v>
      </c>
      <c r="E180" s="97"/>
      <c r="J180" s="71">
        <v>2012902</v>
      </c>
      <c r="K180" s="72" t="s">
        <v>79</v>
      </c>
      <c r="L180" s="68"/>
    </row>
    <row r="181" spans="1:12" ht="20.25" customHeight="1">
      <c r="A181" s="71">
        <v>2013204</v>
      </c>
      <c r="B181" s="72" t="s">
        <v>199</v>
      </c>
      <c r="C181" s="73"/>
      <c r="D181" s="73"/>
      <c r="E181" s="97"/>
      <c r="J181" s="71">
        <v>2012903</v>
      </c>
      <c r="K181" s="72" t="s">
        <v>80</v>
      </c>
      <c r="L181" s="68"/>
    </row>
    <row r="182" spans="1:12" ht="20.25" customHeight="1">
      <c r="A182" s="71">
        <v>2013250</v>
      </c>
      <c r="B182" s="72" t="s">
        <v>87</v>
      </c>
      <c r="C182" s="73"/>
      <c r="D182" s="73">
        <f>N197</f>
        <v>0</v>
      </c>
      <c r="E182" s="97"/>
      <c r="J182" s="71">
        <v>2012906</v>
      </c>
      <c r="K182" s="72" t="s">
        <v>191</v>
      </c>
      <c r="L182" s="68"/>
    </row>
    <row r="183" spans="1:12" ht="20.25" customHeight="1">
      <c r="A183" s="71">
        <v>2013299</v>
      </c>
      <c r="B183" s="72" t="s">
        <v>200</v>
      </c>
      <c r="C183" s="73">
        <v>90</v>
      </c>
      <c r="D183" s="73">
        <v>75</v>
      </c>
      <c r="E183" s="98">
        <f t="shared" si="14"/>
        <v>0.83333333333333337</v>
      </c>
      <c r="J183" s="71">
        <v>2012950</v>
      </c>
      <c r="K183" s="72" t="s">
        <v>87</v>
      </c>
      <c r="L183" s="68"/>
    </row>
    <row r="184" spans="1:12" ht="20.25" customHeight="1">
      <c r="A184" s="69">
        <v>20133</v>
      </c>
      <c r="B184" s="69" t="s">
        <v>201</v>
      </c>
      <c r="C184" s="70">
        <f>SUM(C185:C190)</f>
        <v>0</v>
      </c>
      <c r="D184" s="70">
        <f>SUM(D185:D190)</f>
        <v>0.3</v>
      </c>
      <c r="E184" s="97"/>
      <c r="J184" s="71">
        <v>2012999</v>
      </c>
      <c r="K184" s="72" t="s">
        <v>192</v>
      </c>
      <c r="L184" s="68"/>
    </row>
    <row r="185" spans="1:12" ht="20.25" customHeight="1">
      <c r="A185" s="71">
        <v>2013301</v>
      </c>
      <c r="B185" s="72" t="s">
        <v>78</v>
      </c>
      <c r="C185" s="73"/>
      <c r="D185" s="73">
        <f>N200</f>
        <v>0</v>
      </c>
      <c r="E185" s="97"/>
      <c r="J185" s="69">
        <v>20131</v>
      </c>
      <c r="K185" s="69" t="s">
        <v>202</v>
      </c>
      <c r="L185" s="68"/>
    </row>
    <row r="186" spans="1:12" ht="20.25" customHeight="1">
      <c r="A186" s="71">
        <v>2013302</v>
      </c>
      <c r="B186" s="72" t="s">
        <v>79</v>
      </c>
      <c r="C186" s="73"/>
      <c r="D186" s="73">
        <f>N201</f>
        <v>0</v>
      </c>
      <c r="E186" s="97"/>
      <c r="J186" s="71">
        <v>2013101</v>
      </c>
      <c r="K186" s="72" t="s">
        <v>78</v>
      </c>
      <c r="L186" s="68"/>
    </row>
    <row r="187" spans="1:12" ht="20.25" customHeight="1">
      <c r="A187" s="71">
        <v>2013303</v>
      </c>
      <c r="B187" s="72" t="s">
        <v>80</v>
      </c>
      <c r="C187" s="73"/>
      <c r="D187" s="73">
        <f>N202</f>
        <v>0</v>
      </c>
      <c r="E187" s="97"/>
      <c r="J187" s="71">
        <v>2013102</v>
      </c>
      <c r="K187" s="72" t="s">
        <v>79</v>
      </c>
      <c r="L187" s="68"/>
    </row>
    <row r="188" spans="1:12" ht="20.25" customHeight="1">
      <c r="A188" s="71">
        <v>2013304</v>
      </c>
      <c r="B188" s="72" t="s">
        <v>203</v>
      </c>
      <c r="C188" s="73"/>
      <c r="D188" s="73">
        <f>N203</f>
        <v>0</v>
      </c>
      <c r="E188" s="97"/>
      <c r="J188" s="71">
        <v>2013103</v>
      </c>
      <c r="K188" s="72" t="s">
        <v>80</v>
      </c>
      <c r="L188" s="68"/>
    </row>
    <row r="189" spans="1:12" ht="20.25" customHeight="1">
      <c r="A189" s="71">
        <v>2013350</v>
      </c>
      <c r="B189" s="72" t="s">
        <v>87</v>
      </c>
      <c r="C189" s="73"/>
      <c r="D189" s="73">
        <f>N204</f>
        <v>0</v>
      </c>
      <c r="E189" s="97"/>
      <c r="J189" s="71">
        <v>2013105</v>
      </c>
      <c r="K189" s="72" t="s">
        <v>195</v>
      </c>
      <c r="L189" s="68"/>
    </row>
    <row r="190" spans="1:12" ht="20.25" customHeight="1">
      <c r="A190" s="71">
        <v>2013399</v>
      </c>
      <c r="B190" s="72" t="s">
        <v>204</v>
      </c>
      <c r="C190" s="73"/>
      <c r="D190" s="73">
        <v>0.3</v>
      </c>
      <c r="E190" s="97"/>
      <c r="J190" s="71">
        <v>2013150</v>
      </c>
      <c r="K190" s="72" t="s">
        <v>87</v>
      </c>
      <c r="L190" s="68"/>
    </row>
    <row r="191" spans="1:12" ht="20.25" customHeight="1">
      <c r="A191" s="69">
        <v>20134</v>
      </c>
      <c r="B191" s="69" t="s">
        <v>205</v>
      </c>
      <c r="C191" s="70">
        <f>SUM(C192:C198)</f>
        <v>0</v>
      </c>
      <c r="D191" s="70">
        <f>SUM(D192:D198)</f>
        <v>0</v>
      </c>
      <c r="E191" s="97"/>
      <c r="J191" s="71">
        <v>2013199</v>
      </c>
      <c r="K191" s="72" t="s">
        <v>196</v>
      </c>
      <c r="L191" s="68"/>
    </row>
    <row r="192" spans="1:12" ht="20.25" customHeight="1">
      <c r="A192" s="71">
        <v>2013401</v>
      </c>
      <c r="B192" s="72" t="s">
        <v>78</v>
      </c>
      <c r="C192" s="73"/>
      <c r="D192" s="73">
        <f>N207</f>
        <v>0</v>
      </c>
      <c r="E192" s="97"/>
      <c r="J192" s="69">
        <v>20132</v>
      </c>
      <c r="K192" s="69" t="s">
        <v>206</v>
      </c>
      <c r="L192" s="68"/>
    </row>
    <row r="193" spans="1:12" ht="20.25" customHeight="1">
      <c r="A193" s="71">
        <v>2013402</v>
      </c>
      <c r="B193" s="72" t="s">
        <v>79</v>
      </c>
      <c r="C193" s="73"/>
      <c r="D193" s="73">
        <f>N208</f>
        <v>0</v>
      </c>
      <c r="E193" s="97"/>
      <c r="J193" s="71">
        <v>2013201</v>
      </c>
      <c r="K193" s="72" t="s">
        <v>78</v>
      </c>
      <c r="L193" s="68"/>
    </row>
    <row r="194" spans="1:12" ht="20.25" customHeight="1">
      <c r="A194" s="71">
        <v>2013403</v>
      </c>
      <c r="B194" s="72" t="s">
        <v>80</v>
      </c>
      <c r="C194" s="73"/>
      <c r="D194" s="73">
        <f>N209</f>
        <v>0</v>
      </c>
      <c r="E194" s="97"/>
      <c r="J194" s="71">
        <v>2013202</v>
      </c>
      <c r="K194" s="72" t="s">
        <v>79</v>
      </c>
      <c r="L194" s="68"/>
    </row>
    <row r="195" spans="1:12" ht="20.25" customHeight="1">
      <c r="A195" s="71">
        <v>2013404</v>
      </c>
      <c r="B195" s="72" t="s">
        <v>207</v>
      </c>
      <c r="C195" s="73"/>
      <c r="D195" s="73">
        <f>N210</f>
        <v>0</v>
      </c>
      <c r="E195" s="97"/>
      <c r="J195" s="71">
        <v>2013203</v>
      </c>
      <c r="K195" s="72" t="s">
        <v>80</v>
      </c>
      <c r="L195" s="68"/>
    </row>
    <row r="196" spans="1:12" ht="20.25" customHeight="1">
      <c r="A196" s="71">
        <v>2013405</v>
      </c>
      <c r="B196" s="72" t="s">
        <v>208</v>
      </c>
      <c r="C196" s="73"/>
      <c r="D196" s="73">
        <v>0</v>
      </c>
      <c r="E196" s="97"/>
      <c r="J196" s="71">
        <v>2013204</v>
      </c>
      <c r="K196" s="72" t="s">
        <v>199</v>
      </c>
      <c r="L196" s="68"/>
    </row>
    <row r="197" spans="1:12" ht="20.25" customHeight="1">
      <c r="A197" s="71">
        <v>2013450</v>
      </c>
      <c r="B197" s="72" t="s">
        <v>87</v>
      </c>
      <c r="C197" s="73"/>
      <c r="D197" s="73">
        <f>N212</f>
        <v>0</v>
      </c>
      <c r="E197" s="97"/>
      <c r="J197" s="71">
        <v>2013250</v>
      </c>
      <c r="K197" s="72" t="s">
        <v>87</v>
      </c>
      <c r="L197" s="68"/>
    </row>
    <row r="198" spans="1:12" ht="20.25" customHeight="1">
      <c r="A198" s="71">
        <v>2013499</v>
      </c>
      <c r="B198" s="72" t="s">
        <v>209</v>
      </c>
      <c r="C198" s="73"/>
      <c r="D198" s="73">
        <f>N213</f>
        <v>0</v>
      </c>
      <c r="E198" s="97"/>
      <c r="J198" s="71">
        <v>2013299</v>
      </c>
      <c r="K198" s="72" t="s">
        <v>200</v>
      </c>
      <c r="L198" s="68"/>
    </row>
    <row r="199" spans="1:12" ht="20.25" customHeight="1">
      <c r="A199" s="69">
        <v>20135</v>
      </c>
      <c r="B199" s="69" t="s">
        <v>210</v>
      </c>
      <c r="C199" s="75">
        <f>SUM(C200:C204)</f>
        <v>0</v>
      </c>
      <c r="D199" s="75">
        <f>SUM(D200:D204)</f>
        <v>0</v>
      </c>
      <c r="E199" s="97"/>
      <c r="J199" s="69">
        <v>20133</v>
      </c>
      <c r="K199" s="69" t="s">
        <v>211</v>
      </c>
      <c r="L199" s="68"/>
    </row>
    <row r="200" spans="1:12" ht="20.25" customHeight="1">
      <c r="A200" s="71">
        <v>2013501</v>
      </c>
      <c r="B200" s="72" t="s">
        <v>78</v>
      </c>
      <c r="C200" s="74"/>
      <c r="D200" s="74">
        <f>N215</f>
        <v>0</v>
      </c>
      <c r="E200" s="97"/>
      <c r="J200" s="71">
        <v>2013301</v>
      </c>
      <c r="K200" s="72" t="s">
        <v>78</v>
      </c>
      <c r="L200" s="68"/>
    </row>
    <row r="201" spans="1:12" ht="20.25" customHeight="1">
      <c r="A201" s="71">
        <v>2013502</v>
      </c>
      <c r="B201" s="72" t="s">
        <v>79</v>
      </c>
      <c r="C201" s="74"/>
      <c r="D201" s="74">
        <f>N216</f>
        <v>0</v>
      </c>
      <c r="E201" s="97"/>
      <c r="J201" s="71">
        <v>2013302</v>
      </c>
      <c r="K201" s="72" t="s">
        <v>79</v>
      </c>
      <c r="L201" s="68"/>
    </row>
    <row r="202" spans="1:12" ht="20.25" customHeight="1">
      <c r="A202" s="71">
        <v>2013503</v>
      </c>
      <c r="B202" s="72" t="s">
        <v>80</v>
      </c>
      <c r="C202" s="74"/>
      <c r="D202" s="74">
        <f>N217</f>
        <v>0</v>
      </c>
      <c r="E202" s="97"/>
      <c r="J202" s="71">
        <v>2013303</v>
      </c>
      <c r="K202" s="72" t="s">
        <v>80</v>
      </c>
      <c r="L202" s="68"/>
    </row>
    <row r="203" spans="1:12" ht="20.25" customHeight="1">
      <c r="A203" s="71">
        <v>2013550</v>
      </c>
      <c r="B203" s="72" t="s">
        <v>87</v>
      </c>
      <c r="C203" s="74"/>
      <c r="D203" s="74">
        <f>N218</f>
        <v>0</v>
      </c>
      <c r="E203" s="97"/>
      <c r="J203" s="71">
        <v>2013304</v>
      </c>
      <c r="K203" s="72" t="s">
        <v>212</v>
      </c>
      <c r="L203" s="68"/>
    </row>
    <row r="204" spans="1:12" ht="20.25" customHeight="1">
      <c r="A204" s="71">
        <v>2013599</v>
      </c>
      <c r="B204" s="72" t="s">
        <v>213</v>
      </c>
      <c r="C204" s="74"/>
      <c r="D204" s="74">
        <f>N219</f>
        <v>0</v>
      </c>
      <c r="E204" s="97"/>
      <c r="J204" s="71">
        <v>2013350</v>
      </c>
      <c r="K204" s="72" t="s">
        <v>87</v>
      </c>
      <c r="L204" s="68"/>
    </row>
    <row r="205" spans="1:12" ht="20.25" customHeight="1">
      <c r="A205" s="69">
        <v>20136</v>
      </c>
      <c r="B205" s="69" t="s">
        <v>214</v>
      </c>
      <c r="C205" s="75">
        <f>SUM(C206:C210)</f>
        <v>0</v>
      </c>
      <c r="D205" s="75">
        <f>SUM(D206:D210)</f>
        <v>0</v>
      </c>
      <c r="E205" s="97"/>
      <c r="J205" s="71">
        <v>2013399</v>
      </c>
      <c r="K205" s="72" t="s">
        <v>204</v>
      </c>
      <c r="L205" s="68"/>
    </row>
    <row r="206" spans="1:12" ht="20.25" customHeight="1">
      <c r="A206" s="71">
        <v>2013601</v>
      </c>
      <c r="B206" s="72" t="s">
        <v>78</v>
      </c>
      <c r="C206" s="74"/>
      <c r="D206" s="74">
        <f>N221</f>
        <v>0</v>
      </c>
      <c r="E206" s="97"/>
      <c r="J206" s="69">
        <v>20134</v>
      </c>
      <c r="K206" s="69" t="s">
        <v>215</v>
      </c>
      <c r="L206" s="68"/>
    </row>
    <row r="207" spans="1:12" ht="20.25" customHeight="1">
      <c r="A207" s="71">
        <v>2013602</v>
      </c>
      <c r="B207" s="72" t="s">
        <v>79</v>
      </c>
      <c r="C207" s="74"/>
      <c r="D207" s="74">
        <f>N222</f>
        <v>0</v>
      </c>
      <c r="E207" s="97"/>
      <c r="J207" s="71">
        <v>2013401</v>
      </c>
      <c r="K207" s="72" t="s">
        <v>78</v>
      </c>
      <c r="L207" s="68"/>
    </row>
    <row r="208" spans="1:12" ht="20.25" customHeight="1">
      <c r="A208" s="71">
        <v>2013603</v>
      </c>
      <c r="B208" s="72" t="s">
        <v>80</v>
      </c>
      <c r="C208" s="74"/>
      <c r="D208" s="74">
        <f>N223</f>
        <v>0</v>
      </c>
      <c r="E208" s="97"/>
      <c r="J208" s="71">
        <v>2013402</v>
      </c>
      <c r="K208" s="72" t="s">
        <v>79</v>
      </c>
      <c r="L208" s="68"/>
    </row>
    <row r="209" spans="1:12" ht="20.25" customHeight="1">
      <c r="A209" s="71">
        <v>2013650</v>
      </c>
      <c r="B209" s="72" t="s">
        <v>87</v>
      </c>
      <c r="C209" s="74"/>
      <c r="D209" s="74">
        <f>N224</f>
        <v>0</v>
      </c>
      <c r="E209" s="97"/>
      <c r="J209" s="71">
        <v>2013403</v>
      </c>
      <c r="K209" s="72" t="s">
        <v>80</v>
      </c>
      <c r="L209" s="68"/>
    </row>
    <row r="210" spans="1:12" ht="20.25" customHeight="1">
      <c r="A210" s="71">
        <v>2013699</v>
      </c>
      <c r="B210" s="72" t="s">
        <v>216</v>
      </c>
      <c r="C210" s="74"/>
      <c r="D210" s="74">
        <f>N225</f>
        <v>0</v>
      </c>
      <c r="E210" s="97"/>
      <c r="J210" s="71">
        <v>2013404</v>
      </c>
      <c r="K210" s="72" t="s">
        <v>207</v>
      </c>
      <c r="L210" s="68"/>
    </row>
    <row r="211" spans="1:12" ht="20.25" customHeight="1">
      <c r="A211" s="69">
        <v>20137</v>
      </c>
      <c r="B211" s="69" t="s">
        <v>217</v>
      </c>
      <c r="C211" s="75">
        <f>SUM(C212:C217)</f>
        <v>0</v>
      </c>
      <c r="D211" s="75">
        <f>SUM(D212:D217)</f>
        <v>0</v>
      </c>
      <c r="E211" s="97"/>
      <c r="J211" s="71">
        <v>2013405</v>
      </c>
      <c r="K211" s="72" t="s">
        <v>208</v>
      </c>
      <c r="L211" s="68"/>
    </row>
    <row r="212" spans="1:12" ht="20.25" customHeight="1">
      <c r="A212" s="71">
        <v>2013701</v>
      </c>
      <c r="B212" s="72" t="s">
        <v>78</v>
      </c>
      <c r="C212" s="74"/>
      <c r="D212" s="74">
        <f t="shared" ref="D212:D217" si="15">N227</f>
        <v>0</v>
      </c>
      <c r="E212" s="97"/>
      <c r="J212" s="71">
        <v>2013450</v>
      </c>
      <c r="K212" s="72" t="s">
        <v>87</v>
      </c>
      <c r="L212" s="68"/>
    </row>
    <row r="213" spans="1:12" ht="20.25" customHeight="1">
      <c r="A213" s="71">
        <v>2013702</v>
      </c>
      <c r="B213" s="72" t="s">
        <v>79</v>
      </c>
      <c r="C213" s="74"/>
      <c r="D213" s="74">
        <f t="shared" si="15"/>
        <v>0</v>
      </c>
      <c r="E213" s="97"/>
      <c r="J213" s="71">
        <v>2013499</v>
      </c>
      <c r="K213" s="72" t="s">
        <v>209</v>
      </c>
      <c r="L213" s="68"/>
    </row>
    <row r="214" spans="1:12" ht="20.25" customHeight="1">
      <c r="A214" s="71">
        <v>2013703</v>
      </c>
      <c r="B214" s="72" t="s">
        <v>80</v>
      </c>
      <c r="C214" s="74"/>
      <c r="D214" s="74">
        <f t="shared" si="15"/>
        <v>0</v>
      </c>
      <c r="E214" s="97"/>
      <c r="J214" s="69">
        <v>20135</v>
      </c>
      <c r="K214" s="69" t="s">
        <v>218</v>
      </c>
      <c r="L214" s="68"/>
    </row>
    <row r="215" spans="1:12" ht="20.25" customHeight="1">
      <c r="A215" s="71">
        <v>2013704</v>
      </c>
      <c r="B215" s="72" t="s">
        <v>219</v>
      </c>
      <c r="C215" s="74"/>
      <c r="D215" s="74">
        <f t="shared" si="15"/>
        <v>0</v>
      </c>
      <c r="E215" s="97"/>
      <c r="J215" s="71">
        <v>2013501</v>
      </c>
      <c r="K215" s="72" t="s">
        <v>78</v>
      </c>
      <c r="L215" s="68"/>
    </row>
    <row r="216" spans="1:12" ht="20.25" customHeight="1">
      <c r="A216" s="71">
        <v>2013750</v>
      </c>
      <c r="B216" s="72" t="s">
        <v>87</v>
      </c>
      <c r="C216" s="74"/>
      <c r="D216" s="74">
        <f t="shared" si="15"/>
        <v>0</v>
      </c>
      <c r="E216" s="97"/>
      <c r="J216" s="71">
        <v>2013502</v>
      </c>
      <c r="K216" s="72" t="s">
        <v>79</v>
      </c>
      <c r="L216" s="68"/>
    </row>
    <row r="217" spans="1:12" ht="20.25" customHeight="1">
      <c r="A217" s="71">
        <v>2013799</v>
      </c>
      <c r="B217" s="72" t="s">
        <v>220</v>
      </c>
      <c r="C217" s="74"/>
      <c r="D217" s="74">
        <f t="shared" si="15"/>
        <v>0</v>
      </c>
      <c r="E217" s="97"/>
      <c r="J217" s="71">
        <v>2013503</v>
      </c>
      <c r="K217" s="72" t="s">
        <v>80</v>
      </c>
      <c r="L217" s="68"/>
    </row>
    <row r="218" spans="1:12" ht="20.25" customHeight="1">
      <c r="A218" s="69">
        <v>20138</v>
      </c>
      <c r="B218" s="69" t="s">
        <v>221</v>
      </c>
      <c r="C218" s="70">
        <f>SUM(C219:C232)</f>
        <v>0</v>
      </c>
      <c r="D218" s="70">
        <f>SUM(D219:D232)</f>
        <v>0</v>
      </c>
      <c r="E218" s="97"/>
      <c r="J218" s="71">
        <v>2013550</v>
      </c>
      <c r="K218" s="72" t="s">
        <v>87</v>
      </c>
      <c r="L218" s="68"/>
    </row>
    <row r="219" spans="1:12" ht="20.25" customHeight="1">
      <c r="A219" s="71">
        <v>2013801</v>
      </c>
      <c r="B219" s="72" t="s">
        <v>78</v>
      </c>
      <c r="C219" s="73"/>
      <c r="D219" s="73">
        <f t="shared" ref="D219:D232" si="16">N234</f>
        <v>0</v>
      </c>
      <c r="E219" s="97"/>
      <c r="J219" s="71">
        <v>2013599</v>
      </c>
      <c r="K219" s="72" t="s">
        <v>213</v>
      </c>
      <c r="L219" s="68"/>
    </row>
    <row r="220" spans="1:12" ht="20.25" customHeight="1">
      <c r="A220" s="71">
        <v>2013802</v>
      </c>
      <c r="B220" s="72" t="s">
        <v>79</v>
      </c>
      <c r="C220" s="73"/>
      <c r="D220" s="73">
        <f t="shared" si="16"/>
        <v>0</v>
      </c>
      <c r="E220" s="97"/>
      <c r="J220" s="69">
        <v>20136</v>
      </c>
      <c r="K220" s="69" t="s">
        <v>222</v>
      </c>
      <c r="L220" s="68"/>
    </row>
    <row r="221" spans="1:12" ht="20.25" customHeight="1">
      <c r="A221" s="71">
        <v>2013803</v>
      </c>
      <c r="B221" s="72" t="s">
        <v>80</v>
      </c>
      <c r="C221" s="73"/>
      <c r="D221" s="73">
        <f t="shared" si="16"/>
        <v>0</v>
      </c>
      <c r="E221" s="97"/>
      <c r="J221" s="71">
        <v>2013601</v>
      </c>
      <c r="K221" s="72" t="s">
        <v>78</v>
      </c>
      <c r="L221" s="68"/>
    </row>
    <row r="222" spans="1:12" ht="20.25" customHeight="1">
      <c r="A222" s="71">
        <v>2013804</v>
      </c>
      <c r="B222" s="72" t="s">
        <v>223</v>
      </c>
      <c r="C222" s="73"/>
      <c r="D222" s="73">
        <f t="shared" si="16"/>
        <v>0</v>
      </c>
      <c r="E222" s="97"/>
      <c r="J222" s="71">
        <v>2013602</v>
      </c>
      <c r="K222" s="72" t="s">
        <v>79</v>
      </c>
      <c r="L222" s="68"/>
    </row>
    <row r="223" spans="1:12" ht="20.25" customHeight="1">
      <c r="A223" s="71">
        <v>2013805</v>
      </c>
      <c r="B223" s="72" t="s">
        <v>224</v>
      </c>
      <c r="C223" s="73"/>
      <c r="D223" s="73">
        <f t="shared" si="16"/>
        <v>0</v>
      </c>
      <c r="E223" s="97"/>
      <c r="J223" s="71">
        <v>2013603</v>
      </c>
      <c r="K223" s="72" t="s">
        <v>80</v>
      </c>
      <c r="L223" s="68"/>
    </row>
    <row r="224" spans="1:12" ht="20.25" customHeight="1">
      <c r="A224" s="71">
        <v>2013808</v>
      </c>
      <c r="B224" s="72" t="s">
        <v>120</v>
      </c>
      <c r="C224" s="73"/>
      <c r="D224" s="73">
        <f t="shared" si="16"/>
        <v>0</v>
      </c>
      <c r="E224" s="97"/>
      <c r="J224" s="71">
        <v>2013650</v>
      </c>
      <c r="K224" s="72" t="s">
        <v>87</v>
      </c>
      <c r="L224" s="68"/>
    </row>
    <row r="225" spans="1:12" ht="20.25" customHeight="1">
      <c r="A225" s="71">
        <v>2013810</v>
      </c>
      <c r="B225" s="72" t="s">
        <v>225</v>
      </c>
      <c r="C225" s="73"/>
      <c r="D225" s="73">
        <f t="shared" si="16"/>
        <v>0</v>
      </c>
      <c r="E225" s="97"/>
      <c r="J225" s="71">
        <v>2013699</v>
      </c>
      <c r="K225" s="72" t="s">
        <v>216</v>
      </c>
      <c r="L225" s="68"/>
    </row>
    <row r="226" spans="1:12" ht="20.25" customHeight="1">
      <c r="A226" s="71">
        <v>2013812</v>
      </c>
      <c r="B226" s="72" t="s">
        <v>226</v>
      </c>
      <c r="C226" s="73"/>
      <c r="D226" s="73">
        <f t="shared" si="16"/>
        <v>0</v>
      </c>
      <c r="E226" s="97"/>
      <c r="J226" s="69">
        <v>20137</v>
      </c>
      <c r="K226" s="69" t="s">
        <v>227</v>
      </c>
      <c r="L226" s="68"/>
    </row>
    <row r="227" spans="1:12" ht="20.25" customHeight="1">
      <c r="A227" s="71">
        <v>2013813</v>
      </c>
      <c r="B227" s="72" t="s">
        <v>228</v>
      </c>
      <c r="C227" s="73"/>
      <c r="D227" s="73">
        <f t="shared" si="16"/>
        <v>0</v>
      </c>
      <c r="E227" s="97"/>
      <c r="J227" s="71">
        <v>2013701</v>
      </c>
      <c r="K227" s="72" t="s">
        <v>78</v>
      </c>
      <c r="L227" s="68"/>
    </row>
    <row r="228" spans="1:12" ht="20.25" customHeight="1">
      <c r="A228" s="71">
        <v>2013814</v>
      </c>
      <c r="B228" s="72" t="s">
        <v>229</v>
      </c>
      <c r="C228" s="73"/>
      <c r="D228" s="73">
        <f t="shared" si="16"/>
        <v>0</v>
      </c>
      <c r="E228" s="97"/>
      <c r="J228" s="71">
        <v>2013702</v>
      </c>
      <c r="K228" s="72" t="s">
        <v>79</v>
      </c>
      <c r="L228" s="68"/>
    </row>
    <row r="229" spans="1:12" ht="20.25" customHeight="1">
      <c r="A229" s="71">
        <v>2013815</v>
      </c>
      <c r="B229" s="72" t="s">
        <v>230</v>
      </c>
      <c r="C229" s="73"/>
      <c r="D229" s="73">
        <f t="shared" si="16"/>
        <v>0</v>
      </c>
      <c r="E229" s="97"/>
      <c r="J229" s="71">
        <v>2013703</v>
      </c>
      <c r="K229" s="72" t="s">
        <v>80</v>
      </c>
      <c r="L229" s="68"/>
    </row>
    <row r="230" spans="1:12" ht="20.25" customHeight="1">
      <c r="A230" s="71">
        <v>2013816</v>
      </c>
      <c r="B230" s="72" t="s">
        <v>231</v>
      </c>
      <c r="C230" s="73"/>
      <c r="D230" s="73">
        <f t="shared" si="16"/>
        <v>0</v>
      </c>
      <c r="E230" s="97"/>
      <c r="J230" s="71">
        <v>2013704</v>
      </c>
      <c r="K230" s="72" t="s">
        <v>232</v>
      </c>
      <c r="L230" s="68"/>
    </row>
    <row r="231" spans="1:12" ht="20.25" customHeight="1">
      <c r="A231" s="71">
        <v>2013850</v>
      </c>
      <c r="B231" s="72" t="s">
        <v>87</v>
      </c>
      <c r="C231" s="73"/>
      <c r="D231" s="73">
        <f t="shared" si="16"/>
        <v>0</v>
      </c>
      <c r="E231" s="97"/>
      <c r="J231" s="71">
        <v>2013750</v>
      </c>
      <c r="K231" s="72" t="s">
        <v>87</v>
      </c>
      <c r="L231" s="68"/>
    </row>
    <row r="232" spans="1:12" ht="20.25" customHeight="1">
      <c r="A232" s="71">
        <v>2013899</v>
      </c>
      <c r="B232" s="72" t="s">
        <v>233</v>
      </c>
      <c r="C232" s="73"/>
      <c r="D232" s="73">
        <f t="shared" si="16"/>
        <v>0</v>
      </c>
      <c r="E232" s="97"/>
      <c r="J232" s="71">
        <v>2013799</v>
      </c>
      <c r="K232" s="72" t="s">
        <v>220</v>
      </c>
      <c r="L232" s="68"/>
    </row>
    <row r="233" spans="1:12" ht="20.25" customHeight="1">
      <c r="A233" s="69">
        <v>20199</v>
      </c>
      <c r="B233" s="69" t="s">
        <v>234</v>
      </c>
      <c r="C233" s="70">
        <f>SUM(C234:C235)</f>
        <v>100</v>
      </c>
      <c r="D233" s="70">
        <f>SUM(D234:D235)</f>
        <v>10</v>
      </c>
      <c r="E233" s="97">
        <f t="shared" ref="E233:E235" si="17">D233/C233</f>
        <v>0.1</v>
      </c>
      <c r="J233" s="69">
        <v>20138</v>
      </c>
      <c r="K233" s="69" t="s">
        <v>235</v>
      </c>
      <c r="L233" s="68"/>
    </row>
    <row r="234" spans="1:12" ht="20.25" customHeight="1">
      <c r="A234" s="71">
        <v>2019901</v>
      </c>
      <c r="B234" s="72" t="s">
        <v>236</v>
      </c>
      <c r="C234" s="74"/>
      <c r="D234" s="74">
        <f>N249</f>
        <v>0</v>
      </c>
      <c r="E234" s="97"/>
      <c r="J234" s="71">
        <v>2013801</v>
      </c>
      <c r="K234" s="72" t="s">
        <v>78</v>
      </c>
      <c r="L234" s="68"/>
    </row>
    <row r="235" spans="1:12" ht="20.25" customHeight="1">
      <c r="A235" s="71">
        <v>2019999</v>
      </c>
      <c r="B235" s="72" t="s">
        <v>237</v>
      </c>
      <c r="C235" s="73">
        <v>100</v>
      </c>
      <c r="D235" s="73">
        <v>10</v>
      </c>
      <c r="E235" s="98">
        <f t="shared" si="17"/>
        <v>0.1</v>
      </c>
      <c r="J235" s="71">
        <v>2013802</v>
      </c>
      <c r="K235" s="72" t="s">
        <v>79</v>
      </c>
      <c r="L235" s="68"/>
    </row>
    <row r="236" spans="1:12" ht="20.25" customHeight="1">
      <c r="A236" s="69">
        <v>202</v>
      </c>
      <c r="B236" s="69" t="s">
        <v>238</v>
      </c>
      <c r="C236" s="75">
        <f>C237+C244+C247+C250+C256+C261+C263+C268+C274</f>
        <v>0</v>
      </c>
      <c r="D236" s="75">
        <f>D237+D244+D247+D250+D256+D261+D263+D268+D274</f>
        <v>0</v>
      </c>
      <c r="E236" s="97"/>
      <c r="J236" s="71">
        <v>2013803</v>
      </c>
      <c r="K236" s="72" t="s">
        <v>80</v>
      </c>
      <c r="L236" s="68"/>
    </row>
    <row r="237" spans="1:12" ht="20.25" customHeight="1">
      <c r="A237" s="69">
        <v>20201</v>
      </c>
      <c r="B237" s="69" t="s">
        <v>239</v>
      </c>
      <c r="C237" s="75">
        <f>SUM(C238:C243)</f>
        <v>0</v>
      </c>
      <c r="D237" s="75">
        <f>SUM(D238:D243)</f>
        <v>0</v>
      </c>
      <c r="E237" s="97"/>
      <c r="J237" s="71">
        <v>2013804</v>
      </c>
      <c r="K237" s="72" t="s">
        <v>240</v>
      </c>
      <c r="L237" s="68"/>
    </row>
    <row r="238" spans="1:12" ht="20.25" customHeight="1">
      <c r="A238" s="71">
        <v>2020101</v>
      </c>
      <c r="B238" s="72" t="s">
        <v>78</v>
      </c>
      <c r="C238" s="75"/>
      <c r="D238" s="75">
        <f t="shared" ref="D238:D243" si="18">N253</f>
        <v>0</v>
      </c>
      <c r="E238" s="97"/>
      <c r="J238" s="71">
        <v>2013805</v>
      </c>
      <c r="K238" s="72" t="s">
        <v>241</v>
      </c>
      <c r="L238" s="68"/>
    </row>
    <row r="239" spans="1:12" ht="20.25" customHeight="1">
      <c r="A239" s="71">
        <v>2020102</v>
      </c>
      <c r="B239" s="72" t="s">
        <v>79</v>
      </c>
      <c r="C239" s="75"/>
      <c r="D239" s="75">
        <f t="shared" si="18"/>
        <v>0</v>
      </c>
      <c r="E239" s="97"/>
      <c r="J239" s="71">
        <v>2013808</v>
      </c>
      <c r="K239" s="72" t="s">
        <v>120</v>
      </c>
      <c r="L239" s="68"/>
    </row>
    <row r="240" spans="1:12" ht="20.25" customHeight="1">
      <c r="A240" s="71">
        <v>2020103</v>
      </c>
      <c r="B240" s="72" t="s">
        <v>80</v>
      </c>
      <c r="C240" s="75"/>
      <c r="D240" s="75">
        <f t="shared" si="18"/>
        <v>0</v>
      </c>
      <c r="E240" s="97"/>
      <c r="J240" s="71">
        <v>2013810</v>
      </c>
      <c r="K240" s="72" t="s">
        <v>242</v>
      </c>
      <c r="L240" s="68"/>
    </row>
    <row r="241" spans="1:12" ht="20.25" customHeight="1">
      <c r="A241" s="71">
        <v>2020104</v>
      </c>
      <c r="B241" s="72" t="s">
        <v>195</v>
      </c>
      <c r="C241" s="75"/>
      <c r="D241" s="75">
        <f t="shared" si="18"/>
        <v>0</v>
      </c>
      <c r="E241" s="97"/>
      <c r="J241" s="71">
        <v>2013812</v>
      </c>
      <c r="K241" s="72" t="s">
        <v>226</v>
      </c>
      <c r="L241" s="68"/>
    </row>
    <row r="242" spans="1:12" ht="20.25" customHeight="1">
      <c r="A242" s="71">
        <v>2020150</v>
      </c>
      <c r="B242" s="72" t="s">
        <v>87</v>
      </c>
      <c r="C242" s="75"/>
      <c r="D242" s="75">
        <f t="shared" si="18"/>
        <v>0</v>
      </c>
      <c r="E242" s="97"/>
      <c r="J242" s="71">
        <v>2013813</v>
      </c>
      <c r="K242" s="72" t="s">
        <v>228</v>
      </c>
      <c r="L242" s="68"/>
    </row>
    <row r="243" spans="1:12" ht="20.25" customHeight="1">
      <c r="A243" s="71">
        <v>2020199</v>
      </c>
      <c r="B243" s="72" t="s">
        <v>243</v>
      </c>
      <c r="C243" s="75"/>
      <c r="D243" s="75">
        <f t="shared" si="18"/>
        <v>0</v>
      </c>
      <c r="E243" s="97"/>
      <c r="J243" s="71">
        <v>2013814</v>
      </c>
      <c r="K243" s="72" t="s">
        <v>229</v>
      </c>
      <c r="L243" s="68"/>
    </row>
    <row r="244" spans="1:12" ht="20.25" customHeight="1">
      <c r="A244" s="69">
        <v>20202</v>
      </c>
      <c r="B244" s="69" t="s">
        <v>244</v>
      </c>
      <c r="C244" s="75">
        <f>C245+C246</f>
        <v>0</v>
      </c>
      <c r="D244" s="75">
        <f>D245+D246</f>
        <v>0</v>
      </c>
      <c r="E244" s="97"/>
      <c r="J244" s="71">
        <v>2013815</v>
      </c>
      <c r="K244" s="72" t="s">
        <v>245</v>
      </c>
      <c r="L244" s="68"/>
    </row>
    <row r="245" spans="1:12" ht="20.25" customHeight="1">
      <c r="A245" s="71">
        <v>2020201</v>
      </c>
      <c r="B245" s="72" t="s">
        <v>246</v>
      </c>
      <c r="C245" s="75"/>
      <c r="D245" s="75">
        <f>N260</f>
        <v>0</v>
      </c>
      <c r="E245" s="97"/>
      <c r="J245" s="71">
        <v>2013816</v>
      </c>
      <c r="K245" s="72" t="s">
        <v>247</v>
      </c>
      <c r="L245" s="68"/>
    </row>
    <row r="246" spans="1:12" ht="20.25" customHeight="1">
      <c r="A246" s="71">
        <v>2020202</v>
      </c>
      <c r="B246" s="72" t="s">
        <v>248</v>
      </c>
      <c r="C246" s="75"/>
      <c r="D246" s="75">
        <f>N261</f>
        <v>0</v>
      </c>
      <c r="E246" s="97"/>
      <c r="J246" s="71">
        <v>2013850</v>
      </c>
      <c r="K246" s="72" t="s">
        <v>87</v>
      </c>
      <c r="L246" s="68"/>
    </row>
    <row r="247" spans="1:12" ht="20.25" customHeight="1">
      <c r="A247" s="69">
        <v>20203</v>
      </c>
      <c r="B247" s="69" t="s">
        <v>249</v>
      </c>
      <c r="C247" s="75">
        <f>C248+C249</f>
        <v>0</v>
      </c>
      <c r="D247" s="75">
        <f>D248+D249</f>
        <v>0</v>
      </c>
      <c r="E247" s="97"/>
      <c r="J247" s="71">
        <v>2013899</v>
      </c>
      <c r="K247" s="72" t="s">
        <v>233</v>
      </c>
      <c r="L247" s="68"/>
    </row>
    <row r="248" spans="1:12" ht="20.25" customHeight="1">
      <c r="A248" s="71">
        <v>2020304</v>
      </c>
      <c r="B248" s="72" t="s">
        <v>250</v>
      </c>
      <c r="C248" s="75"/>
      <c r="D248" s="75">
        <f>N263</f>
        <v>0</v>
      </c>
      <c r="E248" s="97"/>
      <c r="J248" s="69">
        <v>20199</v>
      </c>
      <c r="K248" s="69" t="s">
        <v>251</v>
      </c>
      <c r="L248" s="68"/>
    </row>
    <row r="249" spans="1:12" ht="20.25" customHeight="1">
      <c r="A249" s="71">
        <v>2020306</v>
      </c>
      <c r="B249" s="72" t="s">
        <v>252</v>
      </c>
      <c r="C249" s="75"/>
      <c r="D249" s="75">
        <f>N264</f>
        <v>0</v>
      </c>
      <c r="E249" s="97"/>
      <c r="J249" s="71">
        <v>2019901</v>
      </c>
      <c r="K249" s="72" t="s">
        <v>236</v>
      </c>
      <c r="L249" s="68"/>
    </row>
    <row r="250" spans="1:12" ht="20.25" customHeight="1">
      <c r="A250" s="69">
        <v>20204</v>
      </c>
      <c r="B250" s="69" t="s">
        <v>253</v>
      </c>
      <c r="C250" s="75">
        <f>SUM(C251:C255)</f>
        <v>0</v>
      </c>
      <c r="D250" s="75">
        <f>SUM(D251:D255)</f>
        <v>0</v>
      </c>
      <c r="E250" s="97"/>
      <c r="J250" s="71">
        <v>2019999</v>
      </c>
      <c r="K250" s="72" t="s">
        <v>237</v>
      </c>
      <c r="L250" s="68"/>
    </row>
    <row r="251" spans="1:12" ht="20.25" customHeight="1">
      <c r="A251" s="71">
        <v>2020401</v>
      </c>
      <c r="B251" s="72" t="s">
        <v>254</v>
      </c>
      <c r="C251" s="75"/>
      <c r="D251" s="75">
        <f>N266</f>
        <v>0</v>
      </c>
      <c r="E251" s="97"/>
      <c r="J251" s="69">
        <v>202</v>
      </c>
      <c r="K251" s="69" t="s">
        <v>238</v>
      </c>
      <c r="L251" s="68"/>
    </row>
    <row r="252" spans="1:12" ht="20.25" customHeight="1">
      <c r="A252" s="71">
        <v>2020402</v>
      </c>
      <c r="B252" s="72" t="s">
        <v>255</v>
      </c>
      <c r="C252" s="75"/>
      <c r="D252" s="75">
        <f>N267</f>
        <v>0</v>
      </c>
      <c r="E252" s="97"/>
      <c r="J252" s="69">
        <v>20201</v>
      </c>
      <c r="K252" s="69" t="s">
        <v>256</v>
      </c>
      <c r="L252" s="68"/>
    </row>
    <row r="253" spans="1:12" ht="20.25" customHeight="1">
      <c r="A253" s="71">
        <v>2020403</v>
      </c>
      <c r="B253" s="72" t="s">
        <v>257</v>
      </c>
      <c r="C253" s="75"/>
      <c r="D253" s="75">
        <f>N268</f>
        <v>0</v>
      </c>
      <c r="E253" s="97"/>
      <c r="J253" s="71">
        <v>2020101</v>
      </c>
      <c r="K253" s="72" t="s">
        <v>78</v>
      </c>
      <c r="L253" s="68"/>
    </row>
    <row r="254" spans="1:12" ht="20.25" customHeight="1">
      <c r="A254" s="71">
        <v>2020404</v>
      </c>
      <c r="B254" s="72" t="s">
        <v>258</v>
      </c>
      <c r="C254" s="75"/>
      <c r="D254" s="75">
        <f>N269</f>
        <v>0</v>
      </c>
      <c r="E254" s="97"/>
      <c r="J254" s="71">
        <v>2020102</v>
      </c>
      <c r="K254" s="72" t="s">
        <v>79</v>
      </c>
      <c r="L254" s="68"/>
    </row>
    <row r="255" spans="1:12" ht="20.25" customHeight="1">
      <c r="A255" s="71">
        <v>2020499</v>
      </c>
      <c r="B255" s="72" t="s">
        <v>259</v>
      </c>
      <c r="C255" s="75"/>
      <c r="D255" s="75">
        <f>N270</f>
        <v>0</v>
      </c>
      <c r="E255" s="97"/>
      <c r="J255" s="71">
        <v>2020103</v>
      </c>
      <c r="K255" s="72" t="s">
        <v>80</v>
      </c>
      <c r="L255" s="68"/>
    </row>
    <row r="256" spans="1:12" ht="20.25" customHeight="1">
      <c r="A256" s="69">
        <v>20205</v>
      </c>
      <c r="B256" s="69" t="s">
        <v>260</v>
      </c>
      <c r="C256" s="75">
        <f>SUM(C257:C260)</f>
        <v>0</v>
      </c>
      <c r="D256" s="75">
        <f>SUM(D257:D260)</f>
        <v>0</v>
      </c>
      <c r="E256" s="97"/>
      <c r="J256" s="71">
        <v>2020104</v>
      </c>
      <c r="K256" s="72" t="s">
        <v>195</v>
      </c>
      <c r="L256" s="68"/>
    </row>
    <row r="257" spans="1:12" ht="20.25" customHeight="1">
      <c r="A257" s="71">
        <v>2020503</v>
      </c>
      <c r="B257" s="72" t="s">
        <v>261</v>
      </c>
      <c r="C257" s="75"/>
      <c r="D257" s="75">
        <f>N272</f>
        <v>0</v>
      </c>
      <c r="E257" s="97"/>
      <c r="J257" s="71">
        <v>2020150</v>
      </c>
      <c r="K257" s="72" t="s">
        <v>87</v>
      </c>
      <c r="L257" s="68"/>
    </row>
    <row r="258" spans="1:12" ht="20.25" customHeight="1">
      <c r="A258" s="71">
        <v>2020504</v>
      </c>
      <c r="B258" s="72" t="s">
        <v>262</v>
      </c>
      <c r="C258" s="75"/>
      <c r="D258" s="75">
        <f>N273</f>
        <v>0</v>
      </c>
      <c r="E258" s="97"/>
      <c r="J258" s="71">
        <v>2020199</v>
      </c>
      <c r="K258" s="72" t="s">
        <v>243</v>
      </c>
      <c r="L258" s="68"/>
    </row>
    <row r="259" spans="1:12" ht="20.25" customHeight="1">
      <c r="A259" s="71">
        <v>2020505</v>
      </c>
      <c r="B259" s="72" t="s">
        <v>263</v>
      </c>
      <c r="C259" s="75"/>
      <c r="D259" s="75">
        <f>N274</f>
        <v>0</v>
      </c>
      <c r="E259" s="97"/>
      <c r="J259" s="69">
        <v>20202</v>
      </c>
      <c r="K259" s="69" t="s">
        <v>244</v>
      </c>
      <c r="L259" s="68"/>
    </row>
    <row r="260" spans="1:12" ht="20.25" customHeight="1">
      <c r="A260" s="71">
        <v>2020599</v>
      </c>
      <c r="B260" s="72" t="s">
        <v>264</v>
      </c>
      <c r="C260" s="75"/>
      <c r="D260" s="75">
        <f>N275</f>
        <v>0</v>
      </c>
      <c r="E260" s="97"/>
      <c r="J260" s="71">
        <v>2020201</v>
      </c>
      <c r="K260" s="72" t="s">
        <v>246</v>
      </c>
      <c r="L260" s="68"/>
    </row>
    <row r="261" spans="1:12" ht="20.25" customHeight="1">
      <c r="A261" s="69">
        <v>20206</v>
      </c>
      <c r="B261" s="69" t="s">
        <v>265</v>
      </c>
      <c r="C261" s="75">
        <f>C262</f>
        <v>0</v>
      </c>
      <c r="D261" s="75">
        <f>D262</f>
        <v>0</v>
      </c>
      <c r="E261" s="97"/>
      <c r="J261" s="71">
        <v>2020202</v>
      </c>
      <c r="K261" s="72" t="s">
        <v>248</v>
      </c>
      <c r="L261" s="68"/>
    </row>
    <row r="262" spans="1:12" ht="20.25" customHeight="1">
      <c r="A262" s="71">
        <v>2020601</v>
      </c>
      <c r="B262" s="72" t="s">
        <v>266</v>
      </c>
      <c r="C262" s="75"/>
      <c r="D262" s="75">
        <f>N277</f>
        <v>0</v>
      </c>
      <c r="E262" s="97"/>
      <c r="J262" s="69">
        <v>20203</v>
      </c>
      <c r="K262" s="69" t="s">
        <v>267</v>
      </c>
      <c r="L262" s="68"/>
    </row>
    <row r="263" spans="1:12" ht="20.25" customHeight="1">
      <c r="A263" s="69">
        <v>20207</v>
      </c>
      <c r="B263" s="69" t="s">
        <v>268</v>
      </c>
      <c r="C263" s="75">
        <f>C264+C265+C266+C267</f>
        <v>0</v>
      </c>
      <c r="D263" s="75">
        <f>D264+D265+D266+D267</f>
        <v>0</v>
      </c>
      <c r="E263" s="97"/>
      <c r="J263" s="71">
        <v>2020304</v>
      </c>
      <c r="K263" s="72" t="s">
        <v>250</v>
      </c>
      <c r="L263" s="68"/>
    </row>
    <row r="264" spans="1:12" ht="20.25" customHeight="1">
      <c r="A264" s="71">
        <v>2020701</v>
      </c>
      <c r="B264" s="72" t="s">
        <v>269</v>
      </c>
      <c r="C264" s="75"/>
      <c r="D264" s="75">
        <f>N279</f>
        <v>0</v>
      </c>
      <c r="E264" s="97"/>
      <c r="J264" s="71">
        <v>2020306</v>
      </c>
      <c r="K264" s="72" t="s">
        <v>252</v>
      </c>
      <c r="L264" s="68"/>
    </row>
    <row r="265" spans="1:12" ht="20.25" customHeight="1">
      <c r="A265" s="71">
        <v>2020702</v>
      </c>
      <c r="B265" s="72" t="s">
        <v>270</v>
      </c>
      <c r="C265" s="75"/>
      <c r="D265" s="75">
        <f>N280</f>
        <v>0</v>
      </c>
      <c r="E265" s="97"/>
      <c r="J265" s="69">
        <v>20204</v>
      </c>
      <c r="K265" s="69" t="s">
        <v>271</v>
      </c>
      <c r="L265" s="68"/>
    </row>
    <row r="266" spans="1:12" ht="20.25" customHeight="1">
      <c r="A266" s="71">
        <v>2020703</v>
      </c>
      <c r="B266" s="72" t="s">
        <v>272</v>
      </c>
      <c r="C266" s="75"/>
      <c r="D266" s="75">
        <f>N281</f>
        <v>0</v>
      </c>
      <c r="E266" s="97"/>
      <c r="J266" s="71">
        <v>2020401</v>
      </c>
      <c r="K266" s="72" t="s">
        <v>254</v>
      </c>
      <c r="L266" s="68"/>
    </row>
    <row r="267" spans="1:12" ht="20.25" customHeight="1">
      <c r="A267" s="71">
        <v>2020799</v>
      </c>
      <c r="B267" s="72" t="s">
        <v>273</v>
      </c>
      <c r="C267" s="75"/>
      <c r="D267" s="75">
        <f>N282</f>
        <v>0</v>
      </c>
      <c r="E267" s="97"/>
      <c r="J267" s="71">
        <v>2020402</v>
      </c>
      <c r="K267" s="72" t="s">
        <v>255</v>
      </c>
      <c r="L267" s="68"/>
    </row>
    <row r="268" spans="1:12" ht="20.25" customHeight="1">
      <c r="A268" s="69">
        <v>20208</v>
      </c>
      <c r="B268" s="69" t="s">
        <v>274</v>
      </c>
      <c r="C268" s="75">
        <f>SUM(C269:C273)</f>
        <v>0</v>
      </c>
      <c r="D268" s="75">
        <f>SUM(D269:D273)</f>
        <v>0</v>
      </c>
      <c r="E268" s="97"/>
      <c r="J268" s="71">
        <v>2020403</v>
      </c>
      <c r="K268" s="72" t="s">
        <v>257</v>
      </c>
      <c r="L268" s="68"/>
    </row>
    <row r="269" spans="1:12" ht="20.25" customHeight="1">
      <c r="A269" s="71">
        <v>2020801</v>
      </c>
      <c r="B269" s="72" t="s">
        <v>78</v>
      </c>
      <c r="C269" s="75"/>
      <c r="D269" s="75">
        <f>N284</f>
        <v>0</v>
      </c>
      <c r="E269" s="97"/>
      <c r="J269" s="71">
        <v>2020404</v>
      </c>
      <c r="K269" s="72" t="s">
        <v>258</v>
      </c>
      <c r="L269" s="68"/>
    </row>
    <row r="270" spans="1:12" ht="20.25" customHeight="1">
      <c r="A270" s="71">
        <v>2020802</v>
      </c>
      <c r="B270" s="72" t="s">
        <v>79</v>
      </c>
      <c r="C270" s="75"/>
      <c r="D270" s="75">
        <f>N285</f>
        <v>0</v>
      </c>
      <c r="E270" s="97"/>
      <c r="J270" s="71">
        <v>2020499</v>
      </c>
      <c r="K270" s="72" t="s">
        <v>259</v>
      </c>
      <c r="L270" s="68"/>
    </row>
    <row r="271" spans="1:12" ht="20.25" customHeight="1">
      <c r="A271" s="71">
        <v>2020803</v>
      </c>
      <c r="B271" s="72" t="s">
        <v>80</v>
      </c>
      <c r="C271" s="75"/>
      <c r="D271" s="75">
        <f>N286</f>
        <v>0</v>
      </c>
      <c r="E271" s="97"/>
      <c r="J271" s="69">
        <v>20205</v>
      </c>
      <c r="K271" s="69" t="s">
        <v>275</v>
      </c>
      <c r="L271" s="68"/>
    </row>
    <row r="272" spans="1:12" ht="20.25" customHeight="1">
      <c r="A272" s="71">
        <v>2020850</v>
      </c>
      <c r="B272" s="72" t="s">
        <v>87</v>
      </c>
      <c r="C272" s="75"/>
      <c r="D272" s="75">
        <f>N287</f>
        <v>0</v>
      </c>
      <c r="E272" s="97"/>
      <c r="J272" s="71">
        <v>2020503</v>
      </c>
      <c r="K272" s="72" t="s">
        <v>261</v>
      </c>
      <c r="L272" s="68"/>
    </row>
    <row r="273" spans="1:12" ht="20.25" customHeight="1">
      <c r="A273" s="71">
        <v>2020899</v>
      </c>
      <c r="B273" s="72" t="s">
        <v>276</v>
      </c>
      <c r="C273" s="75"/>
      <c r="D273" s="75">
        <f>N288</f>
        <v>0</v>
      </c>
      <c r="E273" s="97"/>
      <c r="J273" s="71">
        <v>2020504</v>
      </c>
      <c r="K273" s="72" t="s">
        <v>262</v>
      </c>
      <c r="L273" s="68"/>
    </row>
    <row r="274" spans="1:12" ht="20.25" customHeight="1">
      <c r="A274" s="69">
        <v>20299</v>
      </c>
      <c r="B274" s="69" t="s">
        <v>277</v>
      </c>
      <c r="C274" s="75">
        <f>C275</f>
        <v>0</v>
      </c>
      <c r="D274" s="75">
        <f>D275</f>
        <v>0</v>
      </c>
      <c r="E274" s="97"/>
      <c r="J274" s="71">
        <v>2020505</v>
      </c>
      <c r="K274" s="72" t="s">
        <v>278</v>
      </c>
      <c r="L274" s="68"/>
    </row>
    <row r="275" spans="1:12" ht="20.25" customHeight="1">
      <c r="A275" s="71">
        <v>2029999</v>
      </c>
      <c r="B275" s="72" t="s">
        <v>279</v>
      </c>
      <c r="C275" s="75"/>
      <c r="D275" s="75">
        <f>N290</f>
        <v>0</v>
      </c>
      <c r="E275" s="97"/>
      <c r="J275" s="71">
        <v>2020599</v>
      </c>
      <c r="K275" s="72" t="s">
        <v>264</v>
      </c>
      <c r="L275" s="68"/>
    </row>
    <row r="276" spans="1:12" ht="20.25" customHeight="1">
      <c r="A276" s="69">
        <v>203</v>
      </c>
      <c r="B276" s="69" t="s">
        <v>280</v>
      </c>
      <c r="C276" s="70">
        <f>C277+C279+C281+C283+C293</f>
        <v>50</v>
      </c>
      <c r="D276" s="70">
        <f>D277+D279+D281+D283+D293</f>
        <v>0</v>
      </c>
      <c r="E276" s="97">
        <f t="shared" ref="E276:E309" si="19">D276/C276</f>
        <v>0</v>
      </c>
      <c r="J276" s="69">
        <v>20206</v>
      </c>
      <c r="K276" s="69" t="s">
        <v>281</v>
      </c>
      <c r="L276" s="68"/>
    </row>
    <row r="277" spans="1:12" ht="20.25" customHeight="1">
      <c r="A277" s="69">
        <v>20301</v>
      </c>
      <c r="B277" s="69" t="s">
        <v>282</v>
      </c>
      <c r="C277" s="75">
        <f>C278</f>
        <v>0</v>
      </c>
      <c r="D277" s="75">
        <f>D278</f>
        <v>0</v>
      </c>
      <c r="E277" s="97"/>
      <c r="J277" s="71">
        <v>2020601</v>
      </c>
      <c r="K277" s="72" t="s">
        <v>266</v>
      </c>
      <c r="L277" s="68"/>
    </row>
    <row r="278" spans="1:12" ht="20.25" customHeight="1">
      <c r="A278" s="71">
        <v>2030101</v>
      </c>
      <c r="B278" s="72" t="s">
        <v>283</v>
      </c>
      <c r="C278" s="74"/>
      <c r="D278" s="74">
        <f>N293</f>
        <v>0</v>
      </c>
      <c r="E278" s="97"/>
      <c r="J278" s="69">
        <v>20207</v>
      </c>
      <c r="K278" s="69" t="s">
        <v>284</v>
      </c>
      <c r="L278" s="68"/>
    </row>
    <row r="279" spans="1:12" ht="20.25" customHeight="1">
      <c r="A279" s="69">
        <v>20304</v>
      </c>
      <c r="B279" s="69" t="s">
        <v>285</v>
      </c>
      <c r="C279" s="75">
        <f>C280</f>
        <v>0</v>
      </c>
      <c r="D279" s="75">
        <f>D280</f>
        <v>0</v>
      </c>
      <c r="E279" s="97"/>
      <c r="J279" s="71">
        <v>2020701</v>
      </c>
      <c r="K279" s="72" t="s">
        <v>269</v>
      </c>
      <c r="L279" s="68"/>
    </row>
    <row r="280" spans="1:12" s="78" customFormat="1" ht="20.25" customHeight="1">
      <c r="A280" s="76">
        <v>2030401</v>
      </c>
      <c r="B280" s="77" t="s">
        <v>286</v>
      </c>
      <c r="C280" s="74"/>
      <c r="D280" s="74">
        <f>N295</f>
        <v>0</v>
      </c>
      <c r="E280" s="97"/>
      <c r="F280" s="90"/>
      <c r="G280" s="90"/>
      <c r="H280" s="79"/>
      <c r="J280" s="76">
        <v>2020702</v>
      </c>
      <c r="K280" s="77" t="s">
        <v>270</v>
      </c>
      <c r="L280" s="68"/>
    </row>
    <row r="281" spans="1:12" ht="20.25" customHeight="1">
      <c r="A281" s="69">
        <v>20305</v>
      </c>
      <c r="B281" s="69" t="s">
        <v>287</v>
      </c>
      <c r="C281" s="75">
        <f>C282</f>
        <v>0</v>
      </c>
      <c r="D281" s="75">
        <f>D282</f>
        <v>0</v>
      </c>
      <c r="E281" s="97"/>
      <c r="J281" s="71">
        <v>2020703</v>
      </c>
      <c r="K281" s="72" t="s">
        <v>272</v>
      </c>
      <c r="L281" s="68"/>
    </row>
    <row r="282" spans="1:12" ht="20.25" customHeight="1">
      <c r="A282" s="71">
        <v>2030501</v>
      </c>
      <c r="B282" s="72" t="s">
        <v>288</v>
      </c>
      <c r="C282" s="74"/>
      <c r="D282" s="74">
        <f>N297</f>
        <v>0</v>
      </c>
      <c r="E282" s="97"/>
      <c r="J282" s="71">
        <v>2020799</v>
      </c>
      <c r="K282" s="72" t="s">
        <v>273</v>
      </c>
      <c r="L282" s="68"/>
    </row>
    <row r="283" spans="1:12" ht="20.25" customHeight="1">
      <c r="A283" s="69">
        <v>20306</v>
      </c>
      <c r="B283" s="69" t="s">
        <v>289</v>
      </c>
      <c r="C283" s="70">
        <f>SUM(C284:C292)</f>
        <v>0</v>
      </c>
      <c r="D283" s="70">
        <f>SUM(D284:D292)</f>
        <v>0</v>
      </c>
      <c r="E283" s="97"/>
      <c r="J283" s="69">
        <v>20208</v>
      </c>
      <c r="K283" s="69" t="s">
        <v>290</v>
      </c>
      <c r="L283" s="68"/>
    </row>
    <row r="284" spans="1:12" ht="20.25" customHeight="1">
      <c r="A284" s="71">
        <v>2030601</v>
      </c>
      <c r="B284" s="72" t="s">
        <v>291</v>
      </c>
      <c r="C284" s="73"/>
      <c r="D284" s="73">
        <f t="shared" ref="D284:D292" si="20">N299</f>
        <v>0</v>
      </c>
      <c r="E284" s="97"/>
      <c r="J284" s="71">
        <v>2020801</v>
      </c>
      <c r="K284" s="72" t="s">
        <v>78</v>
      </c>
      <c r="L284" s="68"/>
    </row>
    <row r="285" spans="1:12" ht="20.25" customHeight="1">
      <c r="A285" s="71">
        <v>2030602</v>
      </c>
      <c r="B285" s="72" t="s">
        <v>292</v>
      </c>
      <c r="C285" s="73"/>
      <c r="D285" s="73">
        <f t="shared" si="20"/>
        <v>0</v>
      </c>
      <c r="E285" s="97"/>
      <c r="J285" s="71">
        <v>2020802</v>
      </c>
      <c r="K285" s="72" t="s">
        <v>79</v>
      </c>
      <c r="L285" s="68"/>
    </row>
    <row r="286" spans="1:12" ht="20.25" customHeight="1">
      <c r="A286" s="71">
        <v>2030603</v>
      </c>
      <c r="B286" s="72" t="s">
        <v>293</v>
      </c>
      <c r="C286" s="73"/>
      <c r="D286" s="73">
        <f t="shared" si="20"/>
        <v>0</v>
      </c>
      <c r="E286" s="97"/>
      <c r="J286" s="71">
        <v>2020803</v>
      </c>
      <c r="K286" s="72" t="s">
        <v>80</v>
      </c>
      <c r="L286" s="68"/>
    </row>
    <row r="287" spans="1:12" ht="20.25" customHeight="1">
      <c r="A287" s="71">
        <v>2030604</v>
      </c>
      <c r="B287" s="72" t="s">
        <v>294</v>
      </c>
      <c r="C287" s="73"/>
      <c r="D287" s="73">
        <f t="shared" si="20"/>
        <v>0</v>
      </c>
      <c r="E287" s="97"/>
      <c r="J287" s="71">
        <v>2020850</v>
      </c>
      <c r="K287" s="72" t="s">
        <v>87</v>
      </c>
      <c r="L287" s="68"/>
    </row>
    <row r="288" spans="1:12" ht="20.25" customHeight="1">
      <c r="A288" s="71">
        <v>2030605</v>
      </c>
      <c r="B288" s="72" t="s">
        <v>295</v>
      </c>
      <c r="C288" s="73"/>
      <c r="D288" s="73">
        <f t="shared" si="20"/>
        <v>0</v>
      </c>
      <c r="E288" s="97"/>
      <c r="J288" s="71">
        <v>2020899</v>
      </c>
      <c r="K288" s="72" t="s">
        <v>276</v>
      </c>
      <c r="L288" s="68"/>
    </row>
    <row r="289" spans="1:12" ht="20.25" customHeight="1">
      <c r="A289" s="71">
        <v>2030606</v>
      </c>
      <c r="B289" s="72" t="s">
        <v>296</v>
      </c>
      <c r="C289" s="73"/>
      <c r="D289" s="73">
        <f t="shared" si="20"/>
        <v>0</v>
      </c>
      <c r="E289" s="97"/>
      <c r="J289" s="69">
        <v>20299</v>
      </c>
      <c r="K289" s="69" t="s">
        <v>297</v>
      </c>
      <c r="L289" s="68"/>
    </row>
    <row r="290" spans="1:12" ht="20.25" customHeight="1">
      <c r="A290" s="71">
        <v>2030607</v>
      </c>
      <c r="B290" s="72" t="s">
        <v>298</v>
      </c>
      <c r="C290" s="73"/>
      <c r="D290" s="73">
        <f t="shared" si="20"/>
        <v>0</v>
      </c>
      <c r="E290" s="97"/>
      <c r="J290" s="71">
        <v>2029901</v>
      </c>
      <c r="K290" s="72" t="s">
        <v>279</v>
      </c>
      <c r="L290" s="68"/>
    </row>
    <row r="291" spans="1:12" ht="20.25" customHeight="1">
      <c r="A291" s="71">
        <v>2030608</v>
      </c>
      <c r="B291" s="72" t="s">
        <v>299</v>
      </c>
      <c r="C291" s="73"/>
      <c r="D291" s="73">
        <f t="shared" si="20"/>
        <v>0</v>
      </c>
      <c r="E291" s="97"/>
      <c r="J291" s="69">
        <v>203</v>
      </c>
      <c r="K291" s="69" t="s">
        <v>280</v>
      </c>
      <c r="L291" s="68"/>
    </row>
    <row r="292" spans="1:12" ht="20.25" customHeight="1">
      <c r="A292" s="71">
        <v>2030699</v>
      </c>
      <c r="B292" s="72" t="s">
        <v>300</v>
      </c>
      <c r="C292" s="73"/>
      <c r="D292" s="73">
        <f t="shared" si="20"/>
        <v>0</v>
      </c>
      <c r="E292" s="97"/>
      <c r="J292" s="69">
        <v>20301</v>
      </c>
      <c r="K292" s="69" t="s">
        <v>301</v>
      </c>
      <c r="L292" s="68"/>
    </row>
    <row r="293" spans="1:12" ht="20.25" customHeight="1">
      <c r="A293" s="69">
        <v>20399</v>
      </c>
      <c r="B293" s="69" t="s">
        <v>302</v>
      </c>
      <c r="C293" s="70">
        <f>C294</f>
        <v>50</v>
      </c>
      <c r="D293" s="70">
        <f>D294</f>
        <v>0</v>
      </c>
      <c r="E293" s="97">
        <f t="shared" si="19"/>
        <v>0</v>
      </c>
      <c r="J293" s="71">
        <v>2030101</v>
      </c>
      <c r="K293" s="72" t="s">
        <v>283</v>
      </c>
      <c r="L293" s="68"/>
    </row>
    <row r="294" spans="1:12" ht="20.25" customHeight="1">
      <c r="A294" s="71">
        <v>2039999</v>
      </c>
      <c r="B294" s="72" t="s">
        <v>303</v>
      </c>
      <c r="C294" s="73">
        <v>50</v>
      </c>
      <c r="D294" s="73">
        <v>0</v>
      </c>
      <c r="E294" s="97">
        <f t="shared" si="19"/>
        <v>0</v>
      </c>
      <c r="J294" s="69">
        <v>20304</v>
      </c>
      <c r="K294" s="69" t="s">
        <v>285</v>
      </c>
      <c r="L294" s="68"/>
    </row>
    <row r="295" spans="1:12" ht="20.25" customHeight="1">
      <c r="A295" s="69">
        <v>204</v>
      </c>
      <c r="B295" s="69" t="s">
        <v>304</v>
      </c>
      <c r="C295" s="70">
        <f>C296+C299+C310+C317+C325+C334+C348+C358+C368+C376+C382</f>
        <v>624.25</v>
      </c>
      <c r="D295" s="70">
        <f>D296+D299+D310+D317+D325+D334+D348+D358+D368+D376+D382</f>
        <v>213</v>
      </c>
      <c r="E295" s="97">
        <f t="shared" si="19"/>
        <v>0.34120945134160996</v>
      </c>
      <c r="J295" s="71">
        <v>2030401</v>
      </c>
      <c r="K295" s="72" t="s">
        <v>286</v>
      </c>
      <c r="L295" s="68"/>
    </row>
    <row r="296" spans="1:12" ht="20.25" customHeight="1">
      <c r="A296" s="69">
        <v>20401</v>
      </c>
      <c r="B296" s="69" t="s">
        <v>305</v>
      </c>
      <c r="C296" s="70">
        <f>SUM(C297:C298)</f>
        <v>0</v>
      </c>
      <c r="D296" s="70">
        <f>SUM(D297:D298)</f>
        <v>0</v>
      </c>
      <c r="E296" s="97"/>
      <c r="J296" s="69">
        <v>20305</v>
      </c>
      <c r="K296" s="69" t="s">
        <v>287</v>
      </c>
      <c r="L296" s="68"/>
    </row>
    <row r="297" spans="1:12" ht="20.25" customHeight="1">
      <c r="A297" s="71">
        <v>2040101</v>
      </c>
      <c r="B297" s="72" t="s">
        <v>306</v>
      </c>
      <c r="C297" s="74"/>
      <c r="D297" s="74">
        <f>N312</f>
        <v>0</v>
      </c>
      <c r="E297" s="97"/>
      <c r="J297" s="71">
        <v>2030501</v>
      </c>
      <c r="K297" s="72" t="s">
        <v>288</v>
      </c>
      <c r="L297" s="68"/>
    </row>
    <row r="298" spans="1:12" ht="20.25" customHeight="1">
      <c r="A298" s="71">
        <v>2040199</v>
      </c>
      <c r="B298" s="72" t="s">
        <v>307</v>
      </c>
      <c r="C298" s="74"/>
      <c r="D298" s="74">
        <f>N313</f>
        <v>0</v>
      </c>
      <c r="E298" s="97"/>
      <c r="J298" s="69">
        <v>20306</v>
      </c>
      <c r="K298" s="69" t="s">
        <v>289</v>
      </c>
      <c r="L298" s="68"/>
    </row>
    <row r="299" spans="1:12" ht="20.25" customHeight="1">
      <c r="A299" s="69">
        <v>20402</v>
      </c>
      <c r="B299" s="69" t="s">
        <v>308</v>
      </c>
      <c r="C299" s="70">
        <f>SUM(C300:C309)</f>
        <v>449</v>
      </c>
      <c r="D299" s="70">
        <f>SUM(D300:D309)</f>
        <v>180</v>
      </c>
      <c r="E299" s="97">
        <f t="shared" si="19"/>
        <v>0.40089086859688194</v>
      </c>
      <c r="J299" s="71">
        <v>2030601</v>
      </c>
      <c r="K299" s="72" t="s">
        <v>291</v>
      </c>
      <c r="L299" s="68"/>
    </row>
    <row r="300" spans="1:12" ht="20.25" customHeight="1">
      <c r="A300" s="71">
        <v>2040201</v>
      </c>
      <c r="B300" s="72" t="s">
        <v>78</v>
      </c>
      <c r="C300" s="73">
        <v>319.5</v>
      </c>
      <c r="D300" s="73">
        <v>126</v>
      </c>
      <c r="E300" s="98">
        <f t="shared" si="19"/>
        <v>0.39436619718309857</v>
      </c>
      <c r="J300" s="71">
        <v>2030602</v>
      </c>
      <c r="K300" s="72" t="s">
        <v>292</v>
      </c>
      <c r="L300" s="68"/>
    </row>
    <row r="301" spans="1:12" ht="20.25" customHeight="1">
      <c r="A301" s="71">
        <v>2040202</v>
      </c>
      <c r="B301" s="72" t="s">
        <v>79</v>
      </c>
      <c r="C301" s="73">
        <v>9.5</v>
      </c>
      <c r="D301" s="73">
        <v>2</v>
      </c>
      <c r="E301" s="98">
        <f t="shared" si="19"/>
        <v>0.21052631578947367</v>
      </c>
      <c r="J301" s="71">
        <v>2030603</v>
      </c>
      <c r="K301" s="72" t="s">
        <v>293</v>
      </c>
      <c r="L301" s="68"/>
    </row>
    <row r="302" spans="1:12" ht="20.25" customHeight="1">
      <c r="A302" s="71">
        <v>2040203</v>
      </c>
      <c r="B302" s="72" t="s">
        <v>80</v>
      </c>
      <c r="C302" s="73"/>
      <c r="D302" s="73">
        <v>0</v>
      </c>
      <c r="E302" s="97"/>
      <c r="J302" s="71">
        <v>2030604</v>
      </c>
      <c r="K302" s="72" t="s">
        <v>294</v>
      </c>
      <c r="L302" s="68"/>
    </row>
    <row r="303" spans="1:12" ht="20.25" customHeight="1">
      <c r="A303" s="71">
        <v>2040219</v>
      </c>
      <c r="B303" s="72" t="s">
        <v>120</v>
      </c>
      <c r="C303" s="73"/>
      <c r="D303" s="73">
        <f t="shared" ref="D303:D308" si="21">N318</f>
        <v>0</v>
      </c>
      <c r="E303" s="97"/>
      <c r="J303" s="71">
        <v>2030605</v>
      </c>
      <c r="K303" s="72" t="s">
        <v>295</v>
      </c>
      <c r="L303" s="68"/>
    </row>
    <row r="304" spans="1:12" ht="20.25" customHeight="1">
      <c r="A304" s="71">
        <v>2040220</v>
      </c>
      <c r="B304" s="72" t="s">
        <v>309</v>
      </c>
      <c r="C304" s="73"/>
      <c r="D304" s="73">
        <f t="shared" si="21"/>
        <v>0</v>
      </c>
      <c r="E304" s="97"/>
      <c r="J304" s="71">
        <v>2030606</v>
      </c>
      <c r="K304" s="72" t="s">
        <v>296</v>
      </c>
      <c r="L304" s="68"/>
    </row>
    <row r="305" spans="1:12" ht="20.25" customHeight="1">
      <c r="A305" s="71">
        <v>2040221</v>
      </c>
      <c r="B305" s="72" t="s">
        <v>310</v>
      </c>
      <c r="C305" s="73"/>
      <c r="D305" s="73">
        <f t="shared" si="21"/>
        <v>0</v>
      </c>
      <c r="E305" s="97"/>
      <c r="J305" s="71">
        <v>2030607</v>
      </c>
      <c r="K305" s="72" t="s">
        <v>298</v>
      </c>
      <c r="L305" s="68"/>
    </row>
    <row r="306" spans="1:12" ht="20.25" customHeight="1">
      <c r="A306" s="71">
        <v>2040222</v>
      </c>
      <c r="B306" s="72" t="s">
        <v>311</v>
      </c>
      <c r="C306" s="73"/>
      <c r="D306" s="73">
        <f t="shared" si="21"/>
        <v>0</v>
      </c>
      <c r="E306" s="97"/>
      <c r="J306" s="71">
        <v>2030608</v>
      </c>
      <c r="K306" s="72" t="s">
        <v>299</v>
      </c>
      <c r="L306" s="68"/>
    </row>
    <row r="307" spans="1:12" ht="20.25" customHeight="1">
      <c r="A307" s="71">
        <v>2040223</v>
      </c>
      <c r="B307" s="72" t="s">
        <v>312</v>
      </c>
      <c r="C307" s="73"/>
      <c r="D307" s="73">
        <f t="shared" si="21"/>
        <v>0</v>
      </c>
      <c r="E307" s="97"/>
      <c r="J307" s="71">
        <v>2030699</v>
      </c>
      <c r="K307" s="72" t="s">
        <v>300</v>
      </c>
      <c r="L307" s="68"/>
    </row>
    <row r="308" spans="1:12" ht="20.25" customHeight="1">
      <c r="A308" s="71">
        <v>2040250</v>
      </c>
      <c r="B308" s="72" t="s">
        <v>87</v>
      </c>
      <c r="C308" s="73"/>
      <c r="D308" s="73">
        <f t="shared" si="21"/>
        <v>0</v>
      </c>
      <c r="E308" s="97"/>
      <c r="J308" s="69">
        <v>20399</v>
      </c>
      <c r="K308" s="69" t="s">
        <v>302</v>
      </c>
      <c r="L308" s="68"/>
    </row>
    <row r="309" spans="1:12" ht="20.25" customHeight="1">
      <c r="A309" s="71">
        <v>2040299</v>
      </c>
      <c r="B309" s="72" t="s">
        <v>313</v>
      </c>
      <c r="C309" s="73">
        <v>120</v>
      </c>
      <c r="D309" s="73">
        <v>52</v>
      </c>
      <c r="E309" s="98">
        <f t="shared" si="19"/>
        <v>0.43333333333333335</v>
      </c>
      <c r="J309" s="71">
        <v>2039901</v>
      </c>
      <c r="K309" s="72" t="s">
        <v>303</v>
      </c>
      <c r="L309" s="68"/>
    </row>
    <row r="310" spans="1:12" ht="20.25" customHeight="1">
      <c r="A310" s="69">
        <v>20403</v>
      </c>
      <c r="B310" s="69" t="s">
        <v>314</v>
      </c>
      <c r="C310" s="75">
        <f>SUM(C311:C316)</f>
        <v>0</v>
      </c>
      <c r="D310" s="75">
        <f>SUM(D311:D316)</f>
        <v>0</v>
      </c>
      <c r="E310" s="97"/>
      <c r="J310" s="69">
        <v>204</v>
      </c>
      <c r="K310" s="69" t="s">
        <v>304</v>
      </c>
      <c r="L310" s="68"/>
    </row>
    <row r="311" spans="1:12" ht="20.25" customHeight="1">
      <c r="A311" s="71">
        <v>2040301</v>
      </c>
      <c r="B311" s="72" t="s">
        <v>78</v>
      </c>
      <c r="C311" s="74"/>
      <c r="D311" s="74">
        <f t="shared" ref="D311:D316" si="22">N326</f>
        <v>0</v>
      </c>
      <c r="E311" s="97"/>
      <c r="J311" s="69">
        <v>20401</v>
      </c>
      <c r="K311" s="69" t="s">
        <v>305</v>
      </c>
      <c r="L311" s="68"/>
    </row>
    <row r="312" spans="1:12" ht="20.25" customHeight="1">
      <c r="A312" s="71">
        <v>2040302</v>
      </c>
      <c r="B312" s="72" t="s">
        <v>79</v>
      </c>
      <c r="C312" s="74"/>
      <c r="D312" s="74">
        <f t="shared" si="22"/>
        <v>0</v>
      </c>
      <c r="E312" s="97"/>
      <c r="J312" s="71">
        <v>2040101</v>
      </c>
      <c r="K312" s="72" t="s">
        <v>306</v>
      </c>
      <c r="L312" s="68"/>
    </row>
    <row r="313" spans="1:12" ht="20.25" customHeight="1">
      <c r="A313" s="71">
        <v>2040303</v>
      </c>
      <c r="B313" s="72" t="s">
        <v>80</v>
      </c>
      <c r="C313" s="74"/>
      <c r="D313" s="74">
        <f t="shared" si="22"/>
        <v>0</v>
      </c>
      <c r="E313" s="97"/>
      <c r="J313" s="71">
        <v>2040199</v>
      </c>
      <c r="K313" s="72" t="s">
        <v>307</v>
      </c>
      <c r="L313" s="68"/>
    </row>
    <row r="314" spans="1:12" ht="20.25" customHeight="1">
      <c r="A314" s="71">
        <v>2040304</v>
      </c>
      <c r="B314" s="72" t="s">
        <v>315</v>
      </c>
      <c r="C314" s="74"/>
      <c r="D314" s="74">
        <f t="shared" si="22"/>
        <v>0</v>
      </c>
      <c r="E314" s="97"/>
      <c r="J314" s="69">
        <v>20402</v>
      </c>
      <c r="K314" s="69" t="s">
        <v>308</v>
      </c>
      <c r="L314" s="68"/>
    </row>
    <row r="315" spans="1:12" ht="20.25" customHeight="1">
      <c r="A315" s="71">
        <v>2040350</v>
      </c>
      <c r="B315" s="72" t="s">
        <v>87</v>
      </c>
      <c r="C315" s="74"/>
      <c r="D315" s="74">
        <f t="shared" si="22"/>
        <v>0</v>
      </c>
      <c r="E315" s="97"/>
      <c r="J315" s="71">
        <v>2040201</v>
      </c>
      <c r="K315" s="72" t="s">
        <v>78</v>
      </c>
      <c r="L315" s="68"/>
    </row>
    <row r="316" spans="1:12" ht="20.25" customHeight="1">
      <c r="A316" s="71">
        <v>2040399</v>
      </c>
      <c r="B316" s="72" t="s">
        <v>316</v>
      </c>
      <c r="C316" s="74"/>
      <c r="D316" s="74">
        <f t="shared" si="22"/>
        <v>0</v>
      </c>
      <c r="E316" s="97"/>
      <c r="J316" s="71">
        <v>2040202</v>
      </c>
      <c r="K316" s="72" t="s">
        <v>79</v>
      </c>
      <c r="L316" s="68"/>
    </row>
    <row r="317" spans="1:12" ht="20.25" customHeight="1">
      <c r="A317" s="69">
        <v>20404</v>
      </c>
      <c r="B317" s="69" t="s">
        <v>317</v>
      </c>
      <c r="C317" s="70">
        <f>SUM(C318:C324)</f>
        <v>0</v>
      </c>
      <c r="D317" s="70">
        <f>SUM(D318:D324)</f>
        <v>0</v>
      </c>
      <c r="E317" s="97"/>
      <c r="J317" s="71">
        <v>2040203</v>
      </c>
      <c r="K317" s="72" t="s">
        <v>80</v>
      </c>
      <c r="L317" s="68"/>
    </row>
    <row r="318" spans="1:12" ht="20.25" customHeight="1">
      <c r="A318" s="71">
        <v>2040401</v>
      </c>
      <c r="B318" s="72" t="s">
        <v>78</v>
      </c>
      <c r="C318" s="73"/>
      <c r="D318" s="73">
        <f t="shared" ref="D318:D324" si="23">N333</f>
        <v>0</v>
      </c>
      <c r="E318" s="97"/>
      <c r="J318" s="71">
        <v>2040219</v>
      </c>
      <c r="K318" s="72" t="s">
        <v>120</v>
      </c>
      <c r="L318" s="68"/>
    </row>
    <row r="319" spans="1:12" ht="20.25" customHeight="1">
      <c r="A319" s="71">
        <v>2040402</v>
      </c>
      <c r="B319" s="72" t="s">
        <v>79</v>
      </c>
      <c r="C319" s="73"/>
      <c r="D319" s="73">
        <f t="shared" si="23"/>
        <v>0</v>
      </c>
      <c r="E319" s="97"/>
      <c r="J319" s="71">
        <v>2040220</v>
      </c>
      <c r="K319" s="72" t="s">
        <v>309</v>
      </c>
      <c r="L319" s="68"/>
    </row>
    <row r="320" spans="1:12" ht="20.25" customHeight="1">
      <c r="A320" s="71">
        <v>2040403</v>
      </c>
      <c r="B320" s="72" t="s">
        <v>80</v>
      </c>
      <c r="C320" s="73"/>
      <c r="D320" s="73">
        <f t="shared" si="23"/>
        <v>0</v>
      </c>
      <c r="E320" s="97"/>
      <c r="J320" s="71">
        <v>2040221</v>
      </c>
      <c r="K320" s="72" t="s">
        <v>310</v>
      </c>
      <c r="L320" s="68"/>
    </row>
    <row r="321" spans="1:12" ht="20.25" customHeight="1">
      <c r="A321" s="71">
        <v>2040409</v>
      </c>
      <c r="B321" s="72" t="s">
        <v>318</v>
      </c>
      <c r="C321" s="73"/>
      <c r="D321" s="73">
        <f t="shared" si="23"/>
        <v>0</v>
      </c>
      <c r="E321" s="97"/>
      <c r="J321" s="71">
        <v>2040222</v>
      </c>
      <c r="K321" s="72" t="s">
        <v>311</v>
      </c>
      <c r="L321" s="68"/>
    </row>
    <row r="322" spans="1:12" ht="20.25" customHeight="1">
      <c r="A322" s="71">
        <v>2040410</v>
      </c>
      <c r="B322" s="72" t="s">
        <v>319</v>
      </c>
      <c r="C322" s="73"/>
      <c r="D322" s="73">
        <f t="shared" si="23"/>
        <v>0</v>
      </c>
      <c r="E322" s="97"/>
      <c r="J322" s="71">
        <v>2040223</v>
      </c>
      <c r="K322" s="72" t="s">
        <v>312</v>
      </c>
      <c r="L322" s="68"/>
    </row>
    <row r="323" spans="1:12" ht="20.25" customHeight="1">
      <c r="A323" s="71">
        <v>2040450</v>
      </c>
      <c r="B323" s="72" t="s">
        <v>87</v>
      </c>
      <c r="C323" s="73"/>
      <c r="D323" s="73">
        <f t="shared" si="23"/>
        <v>0</v>
      </c>
      <c r="E323" s="97"/>
      <c r="J323" s="71">
        <v>2040250</v>
      </c>
      <c r="K323" s="72" t="s">
        <v>87</v>
      </c>
      <c r="L323" s="68"/>
    </row>
    <row r="324" spans="1:12" ht="20.25" customHeight="1">
      <c r="A324" s="71">
        <v>2040499</v>
      </c>
      <c r="B324" s="72" t="s">
        <v>320</v>
      </c>
      <c r="C324" s="73"/>
      <c r="D324" s="73">
        <f t="shared" si="23"/>
        <v>0</v>
      </c>
      <c r="E324" s="97"/>
      <c r="J324" s="71">
        <v>2040299</v>
      </c>
      <c r="K324" s="72" t="s">
        <v>313</v>
      </c>
      <c r="L324" s="68"/>
    </row>
    <row r="325" spans="1:12" ht="20.25" customHeight="1">
      <c r="A325" s="69">
        <v>20405</v>
      </c>
      <c r="B325" s="69" t="s">
        <v>321</v>
      </c>
      <c r="C325" s="70">
        <f>SUM(C326:C333)</f>
        <v>0</v>
      </c>
      <c r="D325" s="70">
        <f>SUM(D326:D333)</f>
        <v>0</v>
      </c>
      <c r="E325" s="97"/>
      <c r="J325" s="69">
        <v>20403</v>
      </c>
      <c r="K325" s="69" t="s">
        <v>314</v>
      </c>
      <c r="L325" s="68"/>
    </row>
    <row r="326" spans="1:12" ht="20.25" customHeight="1">
      <c r="A326" s="71">
        <v>2040501</v>
      </c>
      <c r="B326" s="72" t="s">
        <v>78</v>
      </c>
      <c r="C326" s="73"/>
      <c r="D326" s="73">
        <f t="shared" ref="D326:D333" si="24">N341</f>
        <v>0</v>
      </c>
      <c r="E326" s="97"/>
      <c r="J326" s="71">
        <v>2040301</v>
      </c>
      <c r="K326" s="72" t="s">
        <v>78</v>
      </c>
      <c r="L326" s="68"/>
    </row>
    <row r="327" spans="1:12" ht="20.25" customHeight="1">
      <c r="A327" s="71">
        <v>2040502</v>
      </c>
      <c r="B327" s="72" t="s">
        <v>79</v>
      </c>
      <c r="C327" s="73"/>
      <c r="D327" s="73">
        <f t="shared" si="24"/>
        <v>0</v>
      </c>
      <c r="E327" s="97"/>
      <c r="J327" s="71">
        <v>2040302</v>
      </c>
      <c r="K327" s="72" t="s">
        <v>79</v>
      </c>
      <c r="L327" s="68"/>
    </row>
    <row r="328" spans="1:12" ht="20.25" customHeight="1">
      <c r="A328" s="71">
        <v>2040503</v>
      </c>
      <c r="B328" s="72" t="s">
        <v>80</v>
      </c>
      <c r="C328" s="73"/>
      <c r="D328" s="73">
        <f t="shared" si="24"/>
        <v>0</v>
      </c>
      <c r="E328" s="97"/>
      <c r="J328" s="71">
        <v>2040303</v>
      </c>
      <c r="K328" s="72" t="s">
        <v>80</v>
      </c>
      <c r="L328" s="68"/>
    </row>
    <row r="329" spans="1:12" ht="20.25" customHeight="1">
      <c r="A329" s="71">
        <v>2040504</v>
      </c>
      <c r="B329" s="72" t="s">
        <v>322</v>
      </c>
      <c r="C329" s="73"/>
      <c r="D329" s="73">
        <f t="shared" si="24"/>
        <v>0</v>
      </c>
      <c r="E329" s="97"/>
      <c r="J329" s="71">
        <v>2040304</v>
      </c>
      <c r="K329" s="72" t="s">
        <v>315</v>
      </c>
      <c r="L329" s="68"/>
    </row>
    <row r="330" spans="1:12" ht="20.25" customHeight="1">
      <c r="A330" s="71">
        <v>2040505</v>
      </c>
      <c r="B330" s="72" t="s">
        <v>323</v>
      </c>
      <c r="C330" s="73"/>
      <c r="D330" s="73">
        <f t="shared" si="24"/>
        <v>0</v>
      </c>
      <c r="E330" s="97"/>
      <c r="J330" s="71">
        <v>2040350</v>
      </c>
      <c r="K330" s="72" t="s">
        <v>87</v>
      </c>
      <c r="L330" s="68"/>
    </row>
    <row r="331" spans="1:12" ht="20.25" customHeight="1">
      <c r="A331" s="71">
        <v>2040506</v>
      </c>
      <c r="B331" s="72" t="s">
        <v>324</v>
      </c>
      <c r="C331" s="73"/>
      <c r="D331" s="73">
        <f t="shared" si="24"/>
        <v>0</v>
      </c>
      <c r="E331" s="97"/>
      <c r="J331" s="71">
        <v>2040399</v>
      </c>
      <c r="K331" s="72" t="s">
        <v>316</v>
      </c>
      <c r="L331" s="68"/>
    </row>
    <row r="332" spans="1:12" ht="20.25" customHeight="1">
      <c r="A332" s="71">
        <v>2040550</v>
      </c>
      <c r="B332" s="72" t="s">
        <v>87</v>
      </c>
      <c r="C332" s="73"/>
      <c r="D332" s="73">
        <f t="shared" si="24"/>
        <v>0</v>
      </c>
      <c r="E332" s="97"/>
      <c r="J332" s="69">
        <v>20404</v>
      </c>
      <c r="K332" s="69" t="s">
        <v>317</v>
      </c>
      <c r="L332" s="68"/>
    </row>
    <row r="333" spans="1:12" ht="20.25" customHeight="1">
      <c r="A333" s="71">
        <v>2040599</v>
      </c>
      <c r="B333" s="72" t="s">
        <v>325</v>
      </c>
      <c r="C333" s="73"/>
      <c r="D333" s="73">
        <f t="shared" si="24"/>
        <v>0</v>
      </c>
      <c r="E333" s="97"/>
      <c r="J333" s="71">
        <v>2040401</v>
      </c>
      <c r="K333" s="72" t="s">
        <v>78</v>
      </c>
      <c r="L333" s="68"/>
    </row>
    <row r="334" spans="1:12" ht="20.25" customHeight="1">
      <c r="A334" s="69">
        <v>20406</v>
      </c>
      <c r="B334" s="69" t="s">
        <v>1350</v>
      </c>
      <c r="C334" s="70">
        <f>SUM(C335:C347)</f>
        <v>75.25</v>
      </c>
      <c r="D334" s="70">
        <f>SUM(D335:D347)</f>
        <v>17</v>
      </c>
      <c r="E334" s="97">
        <f t="shared" ref="E334:E385" si="25">D334/C334</f>
        <v>0.22591362126245848</v>
      </c>
      <c r="J334" s="71">
        <v>2040402</v>
      </c>
      <c r="K334" s="72" t="s">
        <v>79</v>
      </c>
      <c r="L334" s="68"/>
    </row>
    <row r="335" spans="1:12" ht="20.25" customHeight="1">
      <c r="A335" s="71">
        <v>2040601</v>
      </c>
      <c r="B335" s="72" t="s">
        <v>78</v>
      </c>
      <c r="C335" s="73">
        <v>54</v>
      </c>
      <c r="D335" s="73">
        <v>17</v>
      </c>
      <c r="E335" s="98">
        <f t="shared" si="25"/>
        <v>0.31481481481481483</v>
      </c>
      <c r="J335" s="71">
        <v>2040403</v>
      </c>
      <c r="K335" s="72" t="s">
        <v>80</v>
      </c>
      <c r="L335" s="68"/>
    </row>
    <row r="336" spans="1:12" ht="20.25" customHeight="1">
      <c r="A336" s="71">
        <v>2040602</v>
      </c>
      <c r="B336" s="72" t="s">
        <v>79</v>
      </c>
      <c r="C336" s="73">
        <v>1.56</v>
      </c>
      <c r="D336" s="73">
        <f>N351</f>
        <v>0</v>
      </c>
      <c r="E336" s="97">
        <f t="shared" si="25"/>
        <v>0</v>
      </c>
      <c r="J336" s="71">
        <v>2040409</v>
      </c>
      <c r="K336" s="72" t="s">
        <v>318</v>
      </c>
      <c r="L336" s="68"/>
    </row>
    <row r="337" spans="1:12" ht="20.25" customHeight="1">
      <c r="A337" s="71">
        <v>2040603</v>
      </c>
      <c r="B337" s="72" t="s">
        <v>80</v>
      </c>
      <c r="C337" s="73"/>
      <c r="D337" s="73">
        <f>N352</f>
        <v>0</v>
      </c>
      <c r="E337" s="97"/>
      <c r="J337" s="71">
        <v>2040410</v>
      </c>
      <c r="K337" s="72" t="s">
        <v>319</v>
      </c>
      <c r="L337" s="68"/>
    </row>
    <row r="338" spans="1:12" ht="20.25" customHeight="1">
      <c r="A338" s="71">
        <v>2040604</v>
      </c>
      <c r="B338" s="72" t="s">
        <v>326</v>
      </c>
      <c r="C338" s="73">
        <v>13.69</v>
      </c>
      <c r="D338" s="73">
        <v>0</v>
      </c>
      <c r="E338" s="97">
        <f t="shared" si="25"/>
        <v>0</v>
      </c>
      <c r="J338" s="71">
        <v>2040450</v>
      </c>
      <c r="K338" s="72" t="s">
        <v>87</v>
      </c>
      <c r="L338" s="68"/>
    </row>
    <row r="339" spans="1:12" ht="20.25" customHeight="1">
      <c r="A339" s="71">
        <v>2040605</v>
      </c>
      <c r="B339" s="72" t="s">
        <v>327</v>
      </c>
      <c r="C339" s="73"/>
      <c r="D339" s="73">
        <f>N354</f>
        <v>0</v>
      </c>
      <c r="E339" s="97"/>
      <c r="J339" s="71">
        <v>2040499</v>
      </c>
      <c r="K339" s="72" t="s">
        <v>320</v>
      </c>
      <c r="L339" s="68"/>
    </row>
    <row r="340" spans="1:12" ht="20.25" customHeight="1">
      <c r="A340" s="71">
        <v>2040606</v>
      </c>
      <c r="B340" s="72" t="s">
        <v>328</v>
      </c>
      <c r="C340" s="73"/>
      <c r="D340" s="73">
        <f>N355</f>
        <v>0</v>
      </c>
      <c r="E340" s="97"/>
      <c r="J340" s="69">
        <v>20405</v>
      </c>
      <c r="K340" s="69" t="s">
        <v>321</v>
      </c>
      <c r="L340" s="68"/>
    </row>
    <row r="341" spans="1:12" ht="20.25" customHeight="1">
      <c r="A341" s="71">
        <v>2040607</v>
      </c>
      <c r="B341" s="72" t="s">
        <v>329</v>
      </c>
      <c r="C341" s="73"/>
      <c r="D341" s="73">
        <f>N356+N358+N360</f>
        <v>0</v>
      </c>
      <c r="E341" s="97"/>
      <c r="J341" s="71">
        <v>2040501</v>
      </c>
      <c r="K341" s="72" t="s">
        <v>78</v>
      </c>
      <c r="L341" s="68"/>
    </row>
    <row r="342" spans="1:12" ht="20.25" customHeight="1">
      <c r="A342" s="71">
        <v>2040608</v>
      </c>
      <c r="B342" s="72" t="s">
        <v>330</v>
      </c>
      <c r="C342" s="73"/>
      <c r="D342" s="73">
        <f>N357</f>
        <v>0</v>
      </c>
      <c r="E342" s="97"/>
      <c r="J342" s="71">
        <v>2040502</v>
      </c>
      <c r="K342" s="72" t="s">
        <v>79</v>
      </c>
      <c r="L342" s="68"/>
    </row>
    <row r="343" spans="1:12" ht="20.25" customHeight="1">
      <c r="A343" s="71">
        <v>2040610</v>
      </c>
      <c r="B343" s="72" t="s">
        <v>331</v>
      </c>
      <c r="C343" s="73"/>
      <c r="D343" s="73">
        <f>N359</f>
        <v>0</v>
      </c>
      <c r="E343" s="97"/>
      <c r="J343" s="71">
        <v>2040503</v>
      </c>
      <c r="K343" s="72" t="s">
        <v>80</v>
      </c>
      <c r="L343" s="68"/>
    </row>
    <row r="344" spans="1:12" ht="20.25" customHeight="1">
      <c r="A344" s="71">
        <v>2040612</v>
      </c>
      <c r="B344" s="72" t="s">
        <v>332</v>
      </c>
      <c r="C344" s="73"/>
      <c r="D344" s="73">
        <f>N361</f>
        <v>0</v>
      </c>
      <c r="E344" s="97"/>
      <c r="J344" s="71">
        <v>2040504</v>
      </c>
      <c r="K344" s="72" t="s">
        <v>322</v>
      </c>
      <c r="L344" s="68"/>
    </row>
    <row r="345" spans="1:12" ht="20.25" customHeight="1">
      <c r="A345" s="71">
        <v>2040613</v>
      </c>
      <c r="B345" s="72" t="s">
        <v>120</v>
      </c>
      <c r="C345" s="73"/>
      <c r="D345" s="73">
        <f>N362</f>
        <v>0</v>
      </c>
      <c r="E345" s="97"/>
      <c r="J345" s="71">
        <v>2040505</v>
      </c>
      <c r="K345" s="72" t="s">
        <v>323</v>
      </c>
      <c r="L345" s="68"/>
    </row>
    <row r="346" spans="1:12" ht="20.25" customHeight="1">
      <c r="A346" s="71">
        <v>2040650</v>
      </c>
      <c r="B346" s="72" t="s">
        <v>87</v>
      </c>
      <c r="C346" s="73"/>
      <c r="D346" s="73">
        <f>N363</f>
        <v>0</v>
      </c>
      <c r="E346" s="97"/>
      <c r="J346" s="71">
        <v>2040506</v>
      </c>
      <c r="K346" s="72" t="s">
        <v>324</v>
      </c>
      <c r="L346" s="68"/>
    </row>
    <row r="347" spans="1:12" ht="20.25" customHeight="1">
      <c r="A347" s="71">
        <v>2040699</v>
      </c>
      <c r="B347" s="83" t="s">
        <v>1351</v>
      </c>
      <c r="C347" s="73">
        <v>6</v>
      </c>
      <c r="D347" s="73">
        <v>0</v>
      </c>
      <c r="E347" s="97">
        <f t="shared" si="25"/>
        <v>0</v>
      </c>
      <c r="J347" s="71">
        <v>2040550</v>
      </c>
      <c r="K347" s="72" t="s">
        <v>87</v>
      </c>
      <c r="L347" s="68"/>
    </row>
    <row r="348" spans="1:12" ht="20.25" customHeight="1">
      <c r="A348" s="69">
        <v>20407</v>
      </c>
      <c r="B348" s="69" t="s">
        <v>334</v>
      </c>
      <c r="C348" s="75">
        <f>SUM(C349:C357)</f>
        <v>0</v>
      </c>
      <c r="D348" s="75">
        <f>SUM(D349:D357)</f>
        <v>0</v>
      </c>
      <c r="E348" s="97"/>
      <c r="J348" s="71">
        <v>2040599</v>
      </c>
      <c r="K348" s="72" t="s">
        <v>325</v>
      </c>
      <c r="L348" s="68"/>
    </row>
    <row r="349" spans="1:12" ht="20.25" customHeight="1">
      <c r="A349" s="71">
        <v>2040701</v>
      </c>
      <c r="B349" s="72" t="s">
        <v>78</v>
      </c>
      <c r="C349" s="74"/>
      <c r="D349" s="74">
        <f t="shared" ref="D349:D357" si="26">N366</f>
        <v>0</v>
      </c>
      <c r="E349" s="97"/>
      <c r="J349" s="69">
        <v>20406</v>
      </c>
      <c r="K349" s="69" t="s">
        <v>335</v>
      </c>
      <c r="L349" s="68"/>
    </row>
    <row r="350" spans="1:12" ht="20.25" customHeight="1">
      <c r="A350" s="71">
        <v>2040702</v>
      </c>
      <c r="B350" s="72" t="s">
        <v>79</v>
      </c>
      <c r="C350" s="74"/>
      <c r="D350" s="74">
        <f t="shared" si="26"/>
        <v>0</v>
      </c>
      <c r="E350" s="97"/>
      <c r="J350" s="71">
        <v>2040601</v>
      </c>
      <c r="K350" s="72" t="s">
        <v>78</v>
      </c>
      <c r="L350" s="68"/>
    </row>
    <row r="351" spans="1:12" ht="20.25" customHeight="1">
      <c r="A351" s="71">
        <v>2040703</v>
      </c>
      <c r="B351" s="72" t="s">
        <v>80</v>
      </c>
      <c r="C351" s="74"/>
      <c r="D351" s="74">
        <f t="shared" si="26"/>
        <v>0</v>
      </c>
      <c r="E351" s="97"/>
      <c r="J351" s="71">
        <v>2040602</v>
      </c>
      <c r="K351" s="72" t="s">
        <v>79</v>
      </c>
      <c r="L351" s="68"/>
    </row>
    <row r="352" spans="1:12" ht="20.25" customHeight="1">
      <c r="A352" s="71">
        <v>2040704</v>
      </c>
      <c r="B352" s="72" t="s">
        <v>336</v>
      </c>
      <c r="C352" s="74"/>
      <c r="D352" s="74">
        <f t="shared" si="26"/>
        <v>0</v>
      </c>
      <c r="E352" s="97"/>
      <c r="J352" s="71">
        <v>2040603</v>
      </c>
      <c r="K352" s="72" t="s">
        <v>80</v>
      </c>
      <c r="L352" s="68"/>
    </row>
    <row r="353" spans="1:12" ht="20.25" customHeight="1">
      <c r="A353" s="71">
        <v>2040705</v>
      </c>
      <c r="B353" s="72" t="s">
        <v>337</v>
      </c>
      <c r="C353" s="74"/>
      <c r="D353" s="74">
        <f t="shared" si="26"/>
        <v>0</v>
      </c>
      <c r="E353" s="97"/>
      <c r="J353" s="71">
        <v>2040604</v>
      </c>
      <c r="K353" s="72" t="s">
        <v>326</v>
      </c>
      <c r="L353" s="68"/>
    </row>
    <row r="354" spans="1:12" ht="20.25" customHeight="1">
      <c r="A354" s="71">
        <v>2040706</v>
      </c>
      <c r="B354" s="72" t="s">
        <v>338</v>
      </c>
      <c r="C354" s="74"/>
      <c r="D354" s="74">
        <f t="shared" si="26"/>
        <v>0</v>
      </c>
      <c r="E354" s="97"/>
      <c r="J354" s="71">
        <v>2040605</v>
      </c>
      <c r="K354" s="72" t="s">
        <v>327</v>
      </c>
      <c r="L354" s="68"/>
    </row>
    <row r="355" spans="1:12" ht="20.25" customHeight="1">
      <c r="A355" s="71">
        <v>2040707</v>
      </c>
      <c r="B355" s="72" t="s">
        <v>120</v>
      </c>
      <c r="C355" s="74"/>
      <c r="D355" s="74">
        <f t="shared" si="26"/>
        <v>0</v>
      </c>
      <c r="E355" s="97"/>
      <c r="J355" s="71">
        <v>2040606</v>
      </c>
      <c r="K355" s="72" t="s">
        <v>339</v>
      </c>
      <c r="L355" s="68"/>
    </row>
    <row r="356" spans="1:12" ht="20.25" customHeight="1">
      <c r="A356" s="71">
        <v>2040750</v>
      </c>
      <c r="B356" s="72" t="s">
        <v>87</v>
      </c>
      <c r="C356" s="74"/>
      <c r="D356" s="74">
        <f t="shared" si="26"/>
        <v>0</v>
      </c>
      <c r="E356" s="97"/>
      <c r="J356" s="71">
        <v>2040607</v>
      </c>
      <c r="K356" s="72" t="s">
        <v>340</v>
      </c>
      <c r="L356" s="68"/>
    </row>
    <row r="357" spans="1:12" ht="20.25" customHeight="1">
      <c r="A357" s="71">
        <v>2040799</v>
      </c>
      <c r="B357" s="72" t="s">
        <v>341</v>
      </c>
      <c r="C357" s="74"/>
      <c r="D357" s="74">
        <f t="shared" si="26"/>
        <v>0</v>
      </c>
      <c r="E357" s="97"/>
      <c r="J357" s="71">
        <v>2040608</v>
      </c>
      <c r="K357" s="72" t="s">
        <v>330</v>
      </c>
      <c r="L357" s="68"/>
    </row>
    <row r="358" spans="1:12" ht="20.25" customHeight="1">
      <c r="A358" s="69">
        <v>20408</v>
      </c>
      <c r="B358" s="69" t="s">
        <v>342</v>
      </c>
      <c r="C358" s="70">
        <f>SUM(C359:C367)</f>
        <v>0</v>
      </c>
      <c r="D358" s="70">
        <f>SUM(D359:D367)</f>
        <v>0</v>
      </c>
      <c r="E358" s="97"/>
      <c r="J358" s="71">
        <v>2040609</v>
      </c>
      <c r="K358" s="72" t="s">
        <v>343</v>
      </c>
      <c r="L358" s="68"/>
    </row>
    <row r="359" spans="1:12" ht="20.25" customHeight="1">
      <c r="A359" s="71">
        <v>2040801</v>
      </c>
      <c r="B359" s="72" t="s">
        <v>78</v>
      </c>
      <c r="C359" s="73"/>
      <c r="D359" s="73">
        <f t="shared" ref="D359:D367" si="27">N376</f>
        <v>0</v>
      </c>
      <c r="E359" s="97"/>
      <c r="J359" s="71">
        <v>2040610</v>
      </c>
      <c r="K359" s="72" t="s">
        <v>331</v>
      </c>
      <c r="L359" s="68"/>
    </row>
    <row r="360" spans="1:12" ht="20.25" customHeight="1">
      <c r="A360" s="71">
        <v>2040802</v>
      </c>
      <c r="B360" s="72" t="s">
        <v>79</v>
      </c>
      <c r="C360" s="73"/>
      <c r="D360" s="73">
        <f t="shared" si="27"/>
        <v>0</v>
      </c>
      <c r="E360" s="97"/>
      <c r="J360" s="71">
        <v>2040611</v>
      </c>
      <c r="K360" s="72" t="s">
        <v>344</v>
      </c>
      <c r="L360" s="68"/>
    </row>
    <row r="361" spans="1:12" ht="20.25" customHeight="1">
      <c r="A361" s="71">
        <v>2040803</v>
      </c>
      <c r="B361" s="72" t="s">
        <v>80</v>
      </c>
      <c r="C361" s="73"/>
      <c r="D361" s="73">
        <f t="shared" si="27"/>
        <v>0</v>
      </c>
      <c r="E361" s="97"/>
      <c r="J361" s="71">
        <v>2040612</v>
      </c>
      <c r="K361" s="72" t="s">
        <v>332</v>
      </c>
      <c r="L361" s="68"/>
    </row>
    <row r="362" spans="1:12" ht="20.25" customHeight="1">
      <c r="A362" s="71">
        <v>2040804</v>
      </c>
      <c r="B362" s="72" t="s">
        <v>345</v>
      </c>
      <c r="C362" s="73"/>
      <c r="D362" s="73">
        <f t="shared" si="27"/>
        <v>0</v>
      </c>
      <c r="E362" s="97"/>
      <c r="J362" s="71">
        <v>2040613</v>
      </c>
      <c r="K362" s="72" t="s">
        <v>120</v>
      </c>
      <c r="L362" s="68"/>
    </row>
    <row r="363" spans="1:12" ht="20.25" customHeight="1">
      <c r="A363" s="71">
        <v>2040805</v>
      </c>
      <c r="B363" s="72" t="s">
        <v>346</v>
      </c>
      <c r="C363" s="73"/>
      <c r="D363" s="73">
        <f t="shared" si="27"/>
        <v>0</v>
      </c>
      <c r="E363" s="97"/>
      <c r="J363" s="71">
        <v>2040650</v>
      </c>
      <c r="K363" s="72" t="s">
        <v>87</v>
      </c>
      <c r="L363" s="68"/>
    </row>
    <row r="364" spans="1:12" ht="20.25" customHeight="1">
      <c r="A364" s="71">
        <v>2040806</v>
      </c>
      <c r="B364" s="72" t="s">
        <v>347</v>
      </c>
      <c r="C364" s="73"/>
      <c r="D364" s="73">
        <f t="shared" si="27"/>
        <v>0</v>
      </c>
      <c r="E364" s="97"/>
      <c r="J364" s="71">
        <v>2040699</v>
      </c>
      <c r="K364" s="72" t="s">
        <v>333</v>
      </c>
      <c r="L364" s="68"/>
    </row>
    <row r="365" spans="1:12" ht="20.25" customHeight="1">
      <c r="A365" s="71">
        <v>2040807</v>
      </c>
      <c r="B365" s="72" t="s">
        <v>120</v>
      </c>
      <c r="C365" s="73"/>
      <c r="D365" s="73">
        <f t="shared" si="27"/>
        <v>0</v>
      </c>
      <c r="E365" s="97"/>
      <c r="J365" s="69">
        <v>20407</v>
      </c>
      <c r="K365" s="69" t="s">
        <v>334</v>
      </c>
      <c r="L365" s="68"/>
    </row>
    <row r="366" spans="1:12" ht="20.25" customHeight="1">
      <c r="A366" s="71">
        <v>2040850</v>
      </c>
      <c r="B366" s="72" t="s">
        <v>87</v>
      </c>
      <c r="C366" s="73"/>
      <c r="D366" s="73">
        <f t="shared" si="27"/>
        <v>0</v>
      </c>
      <c r="E366" s="97"/>
      <c r="J366" s="71">
        <v>2040701</v>
      </c>
      <c r="K366" s="72" t="s">
        <v>78</v>
      </c>
      <c r="L366" s="68"/>
    </row>
    <row r="367" spans="1:12" ht="20.25" customHeight="1">
      <c r="A367" s="71">
        <v>2040899</v>
      </c>
      <c r="B367" s="72" t="s">
        <v>348</v>
      </c>
      <c r="C367" s="73"/>
      <c r="D367" s="73">
        <f t="shared" si="27"/>
        <v>0</v>
      </c>
      <c r="E367" s="97"/>
      <c r="J367" s="71">
        <v>2040702</v>
      </c>
      <c r="K367" s="72" t="s">
        <v>79</v>
      </c>
      <c r="L367" s="68"/>
    </row>
    <row r="368" spans="1:12" ht="20.25" customHeight="1">
      <c r="A368" s="69">
        <v>20409</v>
      </c>
      <c r="B368" s="69" t="s">
        <v>349</v>
      </c>
      <c r="C368" s="75">
        <f>SUM(C369:C375)</f>
        <v>0</v>
      </c>
      <c r="D368" s="75">
        <f>SUM(D369:D375)</f>
        <v>0</v>
      </c>
      <c r="E368" s="97"/>
      <c r="J368" s="71">
        <v>2040703</v>
      </c>
      <c r="K368" s="72" t="s">
        <v>80</v>
      </c>
      <c r="L368" s="68"/>
    </row>
    <row r="369" spans="1:12" ht="20.25" customHeight="1">
      <c r="A369" s="71">
        <v>2040901</v>
      </c>
      <c r="B369" s="72" t="s">
        <v>78</v>
      </c>
      <c r="C369" s="74"/>
      <c r="D369" s="74">
        <f t="shared" ref="D369:D375" si="28">N386</f>
        <v>0</v>
      </c>
      <c r="E369" s="97"/>
      <c r="J369" s="71">
        <v>2040704</v>
      </c>
      <c r="K369" s="72" t="s">
        <v>336</v>
      </c>
      <c r="L369" s="68"/>
    </row>
    <row r="370" spans="1:12" ht="20.25" customHeight="1">
      <c r="A370" s="71">
        <v>2040902</v>
      </c>
      <c r="B370" s="72" t="s">
        <v>79</v>
      </c>
      <c r="C370" s="74"/>
      <c r="D370" s="74">
        <f t="shared" si="28"/>
        <v>0</v>
      </c>
      <c r="E370" s="97"/>
      <c r="J370" s="71">
        <v>2040705</v>
      </c>
      <c r="K370" s="72" t="s">
        <v>337</v>
      </c>
      <c r="L370" s="68"/>
    </row>
    <row r="371" spans="1:12" ht="20.25" customHeight="1">
      <c r="A371" s="71">
        <v>2040903</v>
      </c>
      <c r="B371" s="72" t="s">
        <v>80</v>
      </c>
      <c r="C371" s="74"/>
      <c r="D371" s="74">
        <f t="shared" si="28"/>
        <v>0</v>
      </c>
      <c r="E371" s="97"/>
      <c r="J371" s="71">
        <v>2040706</v>
      </c>
      <c r="K371" s="72" t="s">
        <v>338</v>
      </c>
      <c r="L371" s="68"/>
    </row>
    <row r="372" spans="1:12" ht="20.25" customHeight="1">
      <c r="A372" s="71">
        <v>2040904</v>
      </c>
      <c r="B372" s="72" t="s">
        <v>350</v>
      </c>
      <c r="C372" s="74"/>
      <c r="D372" s="74">
        <f t="shared" si="28"/>
        <v>0</v>
      </c>
      <c r="E372" s="97"/>
      <c r="J372" s="71">
        <v>2040707</v>
      </c>
      <c r="K372" s="72" t="s">
        <v>120</v>
      </c>
      <c r="L372" s="68"/>
    </row>
    <row r="373" spans="1:12" ht="20.25" customHeight="1">
      <c r="A373" s="71">
        <v>2040905</v>
      </c>
      <c r="B373" s="72" t="s">
        <v>351</v>
      </c>
      <c r="C373" s="74"/>
      <c r="D373" s="74">
        <f t="shared" si="28"/>
        <v>0</v>
      </c>
      <c r="E373" s="97"/>
      <c r="J373" s="71">
        <v>2040750</v>
      </c>
      <c r="K373" s="72" t="s">
        <v>87</v>
      </c>
      <c r="L373" s="68"/>
    </row>
    <row r="374" spans="1:12" ht="20.25" customHeight="1">
      <c r="A374" s="71">
        <v>2040950</v>
      </c>
      <c r="B374" s="72" t="s">
        <v>87</v>
      </c>
      <c r="C374" s="74"/>
      <c r="D374" s="74">
        <f t="shared" si="28"/>
        <v>0</v>
      </c>
      <c r="E374" s="97"/>
      <c r="J374" s="71">
        <v>2040799</v>
      </c>
      <c r="K374" s="72" t="s">
        <v>341</v>
      </c>
      <c r="L374" s="68"/>
    </row>
    <row r="375" spans="1:12" ht="20.25" customHeight="1">
      <c r="A375" s="71">
        <v>2040999</v>
      </c>
      <c r="B375" s="72" t="s">
        <v>352</v>
      </c>
      <c r="C375" s="74"/>
      <c r="D375" s="74">
        <f t="shared" si="28"/>
        <v>0</v>
      </c>
      <c r="E375" s="97"/>
      <c r="J375" s="69">
        <v>20408</v>
      </c>
      <c r="K375" s="69" t="s">
        <v>342</v>
      </c>
      <c r="L375" s="68"/>
    </row>
    <row r="376" spans="1:12" ht="20.25" customHeight="1">
      <c r="A376" s="69">
        <v>20410</v>
      </c>
      <c r="B376" s="69" t="s">
        <v>353</v>
      </c>
      <c r="C376" s="75">
        <f>SUM(C377:C381)</f>
        <v>0</v>
      </c>
      <c r="D376" s="75">
        <f>SUM(D377:D381)</f>
        <v>1</v>
      </c>
      <c r="E376" s="97"/>
      <c r="J376" s="71">
        <v>2040801</v>
      </c>
      <c r="K376" s="72" t="s">
        <v>78</v>
      </c>
      <c r="L376" s="68"/>
    </row>
    <row r="377" spans="1:12" ht="20.25" customHeight="1">
      <c r="A377" s="71">
        <v>2041001</v>
      </c>
      <c r="B377" s="72" t="s">
        <v>78</v>
      </c>
      <c r="C377" s="74"/>
      <c r="D377" s="74">
        <v>1</v>
      </c>
      <c r="E377" s="97"/>
      <c r="J377" s="71">
        <v>2040802</v>
      </c>
      <c r="K377" s="72" t="s">
        <v>79</v>
      </c>
      <c r="L377" s="68"/>
    </row>
    <row r="378" spans="1:12" ht="20.25" customHeight="1">
      <c r="A378" s="71">
        <v>2041002</v>
      </c>
      <c r="B378" s="72" t="s">
        <v>79</v>
      </c>
      <c r="C378" s="74"/>
      <c r="D378" s="74">
        <f>N395</f>
        <v>0</v>
      </c>
      <c r="E378" s="97"/>
      <c r="J378" s="71">
        <v>2040803</v>
      </c>
      <c r="K378" s="72" t="s">
        <v>80</v>
      </c>
      <c r="L378" s="68"/>
    </row>
    <row r="379" spans="1:12" ht="20.25" customHeight="1">
      <c r="A379" s="71">
        <v>2041006</v>
      </c>
      <c r="B379" s="72" t="s">
        <v>120</v>
      </c>
      <c r="C379" s="74"/>
      <c r="D379" s="74">
        <f>N396</f>
        <v>0</v>
      </c>
      <c r="E379" s="97"/>
      <c r="J379" s="71">
        <v>2040804</v>
      </c>
      <c r="K379" s="72" t="s">
        <v>345</v>
      </c>
      <c r="L379" s="68"/>
    </row>
    <row r="380" spans="1:12" ht="20.25" customHeight="1">
      <c r="A380" s="71">
        <v>2041007</v>
      </c>
      <c r="B380" s="72" t="s">
        <v>354</v>
      </c>
      <c r="C380" s="74"/>
      <c r="D380" s="74">
        <f>N397</f>
        <v>0</v>
      </c>
      <c r="E380" s="97"/>
      <c r="J380" s="71">
        <v>2040805</v>
      </c>
      <c r="K380" s="72" t="s">
        <v>346</v>
      </c>
      <c r="L380" s="68"/>
    </row>
    <row r="381" spans="1:12" ht="20.25" customHeight="1">
      <c r="A381" s="71">
        <v>2041099</v>
      </c>
      <c r="B381" s="72" t="s">
        <v>355</v>
      </c>
      <c r="C381" s="74"/>
      <c r="D381" s="74">
        <f>N398</f>
        <v>0</v>
      </c>
      <c r="E381" s="97"/>
      <c r="J381" s="71">
        <v>2040806</v>
      </c>
      <c r="K381" s="72" t="s">
        <v>347</v>
      </c>
      <c r="L381" s="68"/>
    </row>
    <row r="382" spans="1:12" ht="20.25" customHeight="1">
      <c r="A382" s="69">
        <v>20499</v>
      </c>
      <c r="B382" s="69" t="s">
        <v>356</v>
      </c>
      <c r="C382" s="70">
        <f>C384+C383</f>
        <v>100</v>
      </c>
      <c r="D382" s="70">
        <v>15</v>
      </c>
      <c r="E382" s="97">
        <f t="shared" si="25"/>
        <v>0.15</v>
      </c>
      <c r="J382" s="71">
        <v>2040807</v>
      </c>
      <c r="K382" s="72" t="s">
        <v>120</v>
      </c>
      <c r="L382" s="68"/>
    </row>
    <row r="383" spans="1:12" s="78" customFormat="1" ht="20.25" customHeight="1">
      <c r="A383" s="76">
        <v>2049902</v>
      </c>
      <c r="B383" s="77" t="s">
        <v>357</v>
      </c>
      <c r="C383" s="73"/>
      <c r="D383" s="73">
        <v>0</v>
      </c>
      <c r="E383" s="97"/>
      <c r="F383" s="90"/>
      <c r="G383" s="90"/>
      <c r="H383" s="79"/>
      <c r="J383" s="76">
        <v>2040850</v>
      </c>
      <c r="K383" s="77" t="s">
        <v>87</v>
      </c>
      <c r="L383" s="68"/>
    </row>
    <row r="384" spans="1:12" ht="20.25" customHeight="1">
      <c r="A384" s="71">
        <v>2049999</v>
      </c>
      <c r="B384" s="72" t="s">
        <v>358</v>
      </c>
      <c r="C384" s="73">
        <v>100</v>
      </c>
      <c r="D384" s="73">
        <v>72.03</v>
      </c>
      <c r="E384" s="97">
        <f t="shared" si="25"/>
        <v>0.72030000000000005</v>
      </c>
      <c r="J384" s="71">
        <v>2040899</v>
      </c>
      <c r="K384" s="72" t="s">
        <v>348</v>
      </c>
      <c r="L384" s="68"/>
    </row>
    <row r="385" spans="1:12" ht="20.25" customHeight="1">
      <c r="A385" s="69">
        <v>205</v>
      </c>
      <c r="B385" s="69" t="s">
        <v>359</v>
      </c>
      <c r="C385" s="70">
        <f>C386+C391+C398+C404+C410+C414+C418+C422+C428+C435</f>
        <v>5567.49</v>
      </c>
      <c r="D385" s="70">
        <f>D386+D391+D398+D404+D410+D414+D418+D422+D428+D435</f>
        <v>2748</v>
      </c>
      <c r="E385" s="97">
        <f t="shared" si="25"/>
        <v>0.49357969210541913</v>
      </c>
      <c r="J385" s="69">
        <v>20409</v>
      </c>
      <c r="K385" s="69" t="s">
        <v>349</v>
      </c>
      <c r="L385" s="68"/>
    </row>
    <row r="386" spans="1:12" ht="20.25" customHeight="1">
      <c r="A386" s="69">
        <v>20501</v>
      </c>
      <c r="B386" s="69" t="s">
        <v>360</v>
      </c>
      <c r="C386" s="70">
        <f>SUM(C387:C390)</f>
        <v>0</v>
      </c>
      <c r="D386" s="70">
        <f>SUM(D387:D390)</f>
        <v>0</v>
      </c>
      <c r="E386" s="97"/>
      <c r="J386" s="71">
        <v>2040901</v>
      </c>
      <c r="K386" s="72" t="s">
        <v>78</v>
      </c>
      <c r="L386" s="68"/>
    </row>
    <row r="387" spans="1:12" ht="20.25" customHeight="1">
      <c r="A387" s="71">
        <v>2050101</v>
      </c>
      <c r="B387" s="72" t="s">
        <v>78</v>
      </c>
      <c r="C387" s="73"/>
      <c r="D387" s="73">
        <f>N403</f>
        <v>0</v>
      </c>
      <c r="E387" s="97"/>
      <c r="J387" s="71">
        <v>2040902</v>
      </c>
      <c r="K387" s="72" t="s">
        <v>79</v>
      </c>
      <c r="L387" s="68"/>
    </row>
    <row r="388" spans="1:12" ht="20.25" customHeight="1">
      <c r="A388" s="71">
        <v>2050102</v>
      </c>
      <c r="B388" s="72" t="s">
        <v>79</v>
      </c>
      <c r="C388" s="73"/>
      <c r="D388" s="73">
        <f>N404</f>
        <v>0</v>
      </c>
      <c r="E388" s="97"/>
      <c r="J388" s="71">
        <v>2040903</v>
      </c>
      <c r="K388" s="72" t="s">
        <v>80</v>
      </c>
      <c r="L388" s="68"/>
    </row>
    <row r="389" spans="1:12" ht="20.25" customHeight="1">
      <c r="A389" s="71">
        <v>2050103</v>
      </c>
      <c r="B389" s="72" t="s">
        <v>80</v>
      </c>
      <c r="C389" s="73"/>
      <c r="D389" s="73">
        <f>N405</f>
        <v>0</v>
      </c>
      <c r="E389" s="97"/>
      <c r="J389" s="71">
        <v>2040904</v>
      </c>
      <c r="K389" s="72" t="s">
        <v>350</v>
      </c>
      <c r="L389" s="68"/>
    </row>
    <row r="390" spans="1:12" ht="20.25" customHeight="1">
      <c r="A390" s="71">
        <v>2050199</v>
      </c>
      <c r="B390" s="72" t="s">
        <v>361</v>
      </c>
      <c r="C390" s="73"/>
      <c r="D390" s="73">
        <f>N406</f>
        <v>0</v>
      </c>
      <c r="E390" s="97"/>
      <c r="J390" s="71">
        <v>2040905</v>
      </c>
      <c r="K390" s="72" t="s">
        <v>351</v>
      </c>
      <c r="L390" s="68"/>
    </row>
    <row r="391" spans="1:12" ht="20.25" customHeight="1">
      <c r="A391" s="69">
        <v>20502</v>
      </c>
      <c r="B391" s="69" t="s">
        <v>362</v>
      </c>
      <c r="C391" s="70">
        <f>SUM(C392:C397)</f>
        <v>3906.29</v>
      </c>
      <c r="D391" s="70">
        <f>SUM(D392:D397)</f>
        <v>2418</v>
      </c>
      <c r="E391" s="97">
        <f t="shared" ref="E391:E436" si="29">D391/C391</f>
        <v>0.61900166142298707</v>
      </c>
      <c r="J391" s="71">
        <v>2040950</v>
      </c>
      <c r="K391" s="72" t="s">
        <v>87</v>
      </c>
      <c r="L391" s="68"/>
    </row>
    <row r="392" spans="1:12" ht="20.25" customHeight="1">
      <c r="A392" s="71">
        <v>2050201</v>
      </c>
      <c r="B392" s="72" t="s">
        <v>363</v>
      </c>
      <c r="C392" s="73">
        <v>96.38</v>
      </c>
      <c r="D392" s="73">
        <v>56</v>
      </c>
      <c r="E392" s="97">
        <f t="shared" si="29"/>
        <v>0.58103340942104176</v>
      </c>
      <c r="J392" s="71">
        <v>2040999</v>
      </c>
      <c r="K392" s="72" t="s">
        <v>352</v>
      </c>
      <c r="L392" s="68"/>
    </row>
    <row r="393" spans="1:12" ht="20.25" customHeight="1">
      <c r="A393" s="71">
        <v>2050202</v>
      </c>
      <c r="B393" s="72" t="s">
        <v>364</v>
      </c>
      <c r="C393" s="73">
        <v>1649.6</v>
      </c>
      <c r="D393" s="73">
        <v>1137</v>
      </c>
      <c r="E393" s="98">
        <f t="shared" si="29"/>
        <v>0.6892580019398642</v>
      </c>
      <c r="G393" s="89">
        <v>11</v>
      </c>
      <c r="J393" s="69">
        <v>20410</v>
      </c>
      <c r="K393" s="69" t="s">
        <v>353</v>
      </c>
      <c r="L393" s="68"/>
    </row>
    <row r="394" spans="1:12" ht="20.25" customHeight="1">
      <c r="A394" s="71">
        <v>2050203</v>
      </c>
      <c r="B394" s="72" t="s">
        <v>365</v>
      </c>
      <c r="C394" s="73">
        <v>1292.3499999999999</v>
      </c>
      <c r="D394" s="73">
        <v>806</v>
      </c>
      <c r="E394" s="98">
        <f t="shared" si="29"/>
        <v>0.62367005842070655</v>
      </c>
      <c r="G394" s="89">
        <v>7</v>
      </c>
      <c r="J394" s="71">
        <v>2041001</v>
      </c>
      <c r="K394" s="72" t="s">
        <v>78</v>
      </c>
      <c r="L394" s="68"/>
    </row>
    <row r="395" spans="1:12" ht="20.25" customHeight="1">
      <c r="A395" s="71">
        <v>2050204</v>
      </c>
      <c r="B395" s="72" t="s">
        <v>366</v>
      </c>
      <c r="C395" s="73">
        <v>26.4</v>
      </c>
      <c r="D395" s="73">
        <v>0</v>
      </c>
      <c r="E395" s="97">
        <f t="shared" si="29"/>
        <v>0</v>
      </c>
      <c r="J395" s="71">
        <v>2041002</v>
      </c>
      <c r="K395" s="72" t="s">
        <v>79</v>
      </c>
      <c r="L395" s="68"/>
    </row>
    <row r="396" spans="1:12" ht="20.25" customHeight="1">
      <c r="A396" s="71">
        <v>2050205</v>
      </c>
      <c r="B396" s="72" t="s">
        <v>367</v>
      </c>
      <c r="C396" s="73">
        <v>11</v>
      </c>
      <c r="D396" s="73">
        <v>0</v>
      </c>
      <c r="E396" s="97">
        <f t="shared" si="29"/>
        <v>0</v>
      </c>
      <c r="J396" s="71">
        <v>2041006</v>
      </c>
      <c r="K396" s="72" t="s">
        <v>120</v>
      </c>
      <c r="L396" s="68"/>
    </row>
    <row r="397" spans="1:12" ht="20.25" customHeight="1">
      <c r="A397" s="71">
        <v>2050299</v>
      </c>
      <c r="B397" s="72" t="s">
        <v>368</v>
      </c>
      <c r="C397" s="73">
        <v>830.56</v>
      </c>
      <c r="D397" s="73">
        <v>419</v>
      </c>
      <c r="E397" s="98">
        <f t="shared" si="29"/>
        <v>0.50447890579849741</v>
      </c>
      <c r="J397" s="71">
        <v>2041007</v>
      </c>
      <c r="K397" s="72" t="s">
        <v>354</v>
      </c>
      <c r="L397" s="68"/>
    </row>
    <row r="398" spans="1:12" ht="20.25" customHeight="1">
      <c r="A398" s="69">
        <v>20503</v>
      </c>
      <c r="B398" s="69" t="s">
        <v>369</v>
      </c>
      <c r="C398" s="70">
        <f>SUM(C399:C403)</f>
        <v>2</v>
      </c>
      <c r="D398" s="70">
        <f>SUM(D399:D403)</f>
        <v>0</v>
      </c>
      <c r="E398" s="97">
        <f t="shared" si="29"/>
        <v>0</v>
      </c>
      <c r="J398" s="71">
        <v>2041099</v>
      </c>
      <c r="K398" s="72" t="s">
        <v>355</v>
      </c>
      <c r="L398" s="68"/>
    </row>
    <row r="399" spans="1:12" ht="20.25" customHeight="1">
      <c r="A399" s="71">
        <v>2050301</v>
      </c>
      <c r="B399" s="72" t="s">
        <v>370</v>
      </c>
      <c r="C399" s="74"/>
      <c r="D399" s="74">
        <f>N417</f>
        <v>0</v>
      </c>
      <c r="E399" s="97"/>
      <c r="J399" s="69">
        <v>20499</v>
      </c>
      <c r="K399" s="69" t="s">
        <v>371</v>
      </c>
      <c r="L399" s="68"/>
    </row>
    <row r="400" spans="1:12" ht="20.25" customHeight="1">
      <c r="A400" s="71">
        <v>2050302</v>
      </c>
      <c r="B400" s="72" t="s">
        <v>372</v>
      </c>
      <c r="C400" s="73">
        <v>2</v>
      </c>
      <c r="D400" s="73"/>
      <c r="E400" s="97">
        <f t="shared" si="29"/>
        <v>0</v>
      </c>
      <c r="J400" s="71">
        <v>2049901</v>
      </c>
      <c r="K400" s="72" t="s">
        <v>373</v>
      </c>
      <c r="L400" s="68"/>
    </row>
    <row r="401" spans="1:12" ht="20.25" customHeight="1">
      <c r="A401" s="71">
        <v>2050303</v>
      </c>
      <c r="B401" s="72" t="s">
        <v>374</v>
      </c>
      <c r="C401" s="74"/>
      <c r="D401" s="74"/>
      <c r="E401" s="97"/>
      <c r="J401" s="69">
        <v>205</v>
      </c>
      <c r="K401" s="69" t="s">
        <v>359</v>
      </c>
      <c r="L401" s="68"/>
    </row>
    <row r="402" spans="1:12" ht="20.25" customHeight="1">
      <c r="A402" s="71">
        <v>2050305</v>
      </c>
      <c r="B402" s="72" t="s">
        <v>375</v>
      </c>
      <c r="C402" s="74"/>
      <c r="D402" s="74"/>
      <c r="E402" s="97"/>
      <c r="J402" s="69">
        <v>20501</v>
      </c>
      <c r="K402" s="69" t="s">
        <v>360</v>
      </c>
      <c r="L402" s="68"/>
    </row>
    <row r="403" spans="1:12" ht="20.25" customHeight="1">
      <c r="A403" s="71">
        <v>2050399</v>
      </c>
      <c r="B403" s="72" t="s">
        <v>376</v>
      </c>
      <c r="C403" s="74"/>
      <c r="D403" s="74">
        <f>N421</f>
        <v>0</v>
      </c>
      <c r="E403" s="97"/>
      <c r="J403" s="71">
        <v>2050101</v>
      </c>
      <c r="K403" s="72" t="s">
        <v>78</v>
      </c>
      <c r="L403" s="68"/>
    </row>
    <row r="404" spans="1:12" ht="20.25" customHeight="1">
      <c r="A404" s="69">
        <v>20504</v>
      </c>
      <c r="B404" s="69" t="s">
        <v>377</v>
      </c>
      <c r="C404" s="75">
        <f>SUM(C405:C409)</f>
        <v>0</v>
      </c>
      <c r="D404" s="75">
        <f>SUM(D405:D409)</f>
        <v>0</v>
      </c>
      <c r="E404" s="97"/>
      <c r="J404" s="71">
        <v>2050102</v>
      </c>
      <c r="K404" s="72" t="s">
        <v>79</v>
      </c>
      <c r="L404" s="68"/>
    </row>
    <row r="405" spans="1:12" ht="20.25" customHeight="1">
      <c r="A405" s="71">
        <v>2050401</v>
      </c>
      <c r="B405" s="72" t="s">
        <v>378</v>
      </c>
      <c r="C405" s="74"/>
      <c r="D405" s="74">
        <f>N423</f>
        <v>0</v>
      </c>
      <c r="E405" s="97"/>
      <c r="J405" s="71">
        <v>2050103</v>
      </c>
      <c r="K405" s="72" t="s">
        <v>80</v>
      </c>
      <c r="L405" s="68"/>
    </row>
    <row r="406" spans="1:12" ht="20.25" customHeight="1">
      <c r="A406" s="71">
        <v>2050402</v>
      </c>
      <c r="B406" s="72" t="s">
        <v>379</v>
      </c>
      <c r="C406" s="74"/>
      <c r="D406" s="74">
        <f>N424</f>
        <v>0</v>
      </c>
      <c r="E406" s="97"/>
      <c r="J406" s="71">
        <v>2050199</v>
      </c>
      <c r="K406" s="72" t="s">
        <v>361</v>
      </c>
      <c r="L406" s="68"/>
    </row>
    <row r="407" spans="1:12" ht="20.25" customHeight="1">
      <c r="A407" s="71">
        <v>2050403</v>
      </c>
      <c r="B407" s="72" t="s">
        <v>380</v>
      </c>
      <c r="C407" s="74"/>
      <c r="D407" s="74">
        <f>N425</f>
        <v>0</v>
      </c>
      <c r="E407" s="97"/>
      <c r="J407" s="69">
        <v>20502</v>
      </c>
      <c r="K407" s="69" t="s">
        <v>381</v>
      </c>
      <c r="L407" s="68"/>
    </row>
    <row r="408" spans="1:12" ht="20.25" customHeight="1">
      <c r="A408" s="71">
        <v>2050404</v>
      </c>
      <c r="B408" s="72" t="s">
        <v>382</v>
      </c>
      <c r="C408" s="74"/>
      <c r="D408" s="74">
        <f>N426</f>
        <v>0</v>
      </c>
      <c r="E408" s="97"/>
      <c r="J408" s="71">
        <v>2050201</v>
      </c>
      <c r="K408" s="72" t="s">
        <v>363</v>
      </c>
      <c r="L408" s="68"/>
    </row>
    <row r="409" spans="1:12" ht="20.25" customHeight="1">
      <c r="A409" s="71">
        <v>2050499</v>
      </c>
      <c r="B409" s="72" t="s">
        <v>383</v>
      </c>
      <c r="C409" s="74"/>
      <c r="D409" s="74">
        <f>N427</f>
        <v>0</v>
      </c>
      <c r="E409" s="97"/>
      <c r="J409" s="71">
        <v>2050202</v>
      </c>
      <c r="K409" s="72" t="s">
        <v>364</v>
      </c>
      <c r="L409" s="68"/>
    </row>
    <row r="410" spans="1:12" ht="20.25" customHeight="1">
      <c r="A410" s="69">
        <v>20505</v>
      </c>
      <c r="B410" s="69" t="s">
        <v>384</v>
      </c>
      <c r="C410" s="70">
        <f>SUM(C411:C413)</f>
        <v>0</v>
      </c>
      <c r="D410" s="70">
        <f>SUM(D411:D413)</f>
        <v>0</v>
      </c>
      <c r="E410" s="97"/>
      <c r="J410" s="71">
        <v>2050203</v>
      </c>
      <c r="K410" s="72" t="s">
        <v>365</v>
      </c>
      <c r="L410" s="68"/>
    </row>
    <row r="411" spans="1:12" ht="20.25" customHeight="1">
      <c r="A411" s="71">
        <v>2050501</v>
      </c>
      <c r="B411" s="72" t="s">
        <v>385</v>
      </c>
      <c r="C411" s="73"/>
      <c r="D411" s="73">
        <f>N429</f>
        <v>0</v>
      </c>
      <c r="E411" s="97"/>
      <c r="J411" s="71">
        <v>2050204</v>
      </c>
      <c r="K411" s="72" t="s">
        <v>366</v>
      </c>
      <c r="L411" s="68"/>
    </row>
    <row r="412" spans="1:12" ht="20.25" customHeight="1">
      <c r="A412" s="71">
        <v>2050502</v>
      </c>
      <c r="B412" s="72" t="s">
        <v>386</v>
      </c>
      <c r="C412" s="73"/>
      <c r="D412" s="73">
        <f>N430</f>
        <v>0</v>
      </c>
      <c r="E412" s="97"/>
      <c r="J412" s="71">
        <v>2050205</v>
      </c>
      <c r="K412" s="72" t="s">
        <v>367</v>
      </c>
      <c r="L412" s="68"/>
    </row>
    <row r="413" spans="1:12" ht="20.25" customHeight="1">
      <c r="A413" s="71">
        <v>2050599</v>
      </c>
      <c r="B413" s="72" t="s">
        <v>387</v>
      </c>
      <c r="C413" s="73"/>
      <c r="D413" s="73">
        <f>N431</f>
        <v>0</v>
      </c>
      <c r="E413" s="97"/>
      <c r="J413" s="71">
        <v>2050206</v>
      </c>
      <c r="K413" s="72" t="s">
        <v>388</v>
      </c>
      <c r="L413" s="68"/>
    </row>
    <row r="414" spans="1:12" ht="20.25" customHeight="1">
      <c r="A414" s="69">
        <v>20506</v>
      </c>
      <c r="B414" s="69" t="s">
        <v>389</v>
      </c>
      <c r="C414" s="75">
        <f>SUM(C415:C417)</f>
        <v>0</v>
      </c>
      <c r="D414" s="75">
        <f>SUM(D415:D417)</f>
        <v>0</v>
      </c>
      <c r="E414" s="97"/>
      <c r="J414" s="71">
        <v>2050207</v>
      </c>
      <c r="K414" s="72" t="s">
        <v>390</v>
      </c>
      <c r="L414" s="68"/>
    </row>
    <row r="415" spans="1:12" ht="20.25" customHeight="1">
      <c r="A415" s="71">
        <v>2050601</v>
      </c>
      <c r="B415" s="72" t="s">
        <v>391</v>
      </c>
      <c r="C415" s="74"/>
      <c r="D415" s="74">
        <f>N433</f>
        <v>0</v>
      </c>
      <c r="E415" s="97"/>
      <c r="J415" s="71">
        <v>2050299</v>
      </c>
      <c r="K415" s="72" t="s">
        <v>368</v>
      </c>
      <c r="L415" s="68"/>
    </row>
    <row r="416" spans="1:12" ht="20.25" customHeight="1">
      <c r="A416" s="71">
        <v>2050602</v>
      </c>
      <c r="B416" s="72" t="s">
        <v>392</v>
      </c>
      <c r="C416" s="74"/>
      <c r="D416" s="74">
        <f>N434</f>
        <v>0</v>
      </c>
      <c r="E416" s="97"/>
      <c r="J416" s="69">
        <v>20503</v>
      </c>
      <c r="K416" s="69" t="s">
        <v>393</v>
      </c>
      <c r="L416" s="68"/>
    </row>
    <row r="417" spans="1:12" ht="20.25" customHeight="1">
      <c r="A417" s="71">
        <v>2050699</v>
      </c>
      <c r="B417" s="72" t="s">
        <v>394</v>
      </c>
      <c r="C417" s="74"/>
      <c r="D417" s="74">
        <f>N435</f>
        <v>0</v>
      </c>
      <c r="E417" s="97"/>
      <c r="J417" s="71">
        <v>2050301</v>
      </c>
      <c r="K417" s="72" t="s">
        <v>370</v>
      </c>
      <c r="L417" s="68"/>
    </row>
    <row r="418" spans="1:12" ht="20.25" customHeight="1">
      <c r="A418" s="69">
        <v>20507</v>
      </c>
      <c r="B418" s="69" t="s">
        <v>395</v>
      </c>
      <c r="C418" s="70">
        <f>SUM(C419:C421)</f>
        <v>9</v>
      </c>
      <c r="D418" s="70">
        <f>SUM(D419:D421)</f>
        <v>0</v>
      </c>
      <c r="E418" s="97">
        <f t="shared" si="29"/>
        <v>0</v>
      </c>
      <c r="J418" s="71">
        <v>2050302</v>
      </c>
      <c r="K418" s="72" t="s">
        <v>396</v>
      </c>
      <c r="L418" s="68"/>
    </row>
    <row r="419" spans="1:12" ht="20.25" customHeight="1">
      <c r="A419" s="71">
        <v>2050701</v>
      </c>
      <c r="B419" s="72" t="s">
        <v>397</v>
      </c>
      <c r="C419" s="73">
        <v>9</v>
      </c>
      <c r="D419" s="73"/>
      <c r="E419" s="97">
        <f t="shared" si="29"/>
        <v>0</v>
      </c>
      <c r="J419" s="71">
        <v>2050303</v>
      </c>
      <c r="K419" s="72" t="s">
        <v>374</v>
      </c>
      <c r="L419" s="68"/>
    </row>
    <row r="420" spans="1:12" ht="20.25" customHeight="1">
      <c r="A420" s="71">
        <v>2050702</v>
      </c>
      <c r="B420" s="72" t="s">
        <v>398</v>
      </c>
      <c r="C420" s="73"/>
      <c r="D420" s="73"/>
      <c r="E420" s="97"/>
      <c r="J420" s="71">
        <v>2050305</v>
      </c>
      <c r="K420" s="72" t="s">
        <v>375</v>
      </c>
      <c r="L420" s="68"/>
    </row>
    <row r="421" spans="1:12" ht="20.25" customHeight="1">
      <c r="A421" s="71">
        <v>2050799</v>
      </c>
      <c r="B421" s="72" t="s">
        <v>399</v>
      </c>
      <c r="C421" s="73"/>
      <c r="D421" s="73"/>
      <c r="E421" s="97"/>
      <c r="J421" s="71">
        <v>2050399</v>
      </c>
      <c r="K421" s="72" t="s">
        <v>376</v>
      </c>
      <c r="L421" s="68"/>
    </row>
    <row r="422" spans="1:12" ht="20.25" customHeight="1">
      <c r="A422" s="69">
        <v>20508</v>
      </c>
      <c r="B422" s="69" t="s">
        <v>400</v>
      </c>
      <c r="C422" s="70">
        <f>SUM(C423:C427)</f>
        <v>40.5</v>
      </c>
      <c r="D422" s="70">
        <f>SUM(D423:D427)</f>
        <v>1</v>
      </c>
      <c r="E422" s="97">
        <f t="shared" si="29"/>
        <v>2.4691358024691357E-2</v>
      </c>
      <c r="J422" s="69">
        <v>20504</v>
      </c>
      <c r="K422" s="69" t="s">
        <v>401</v>
      </c>
      <c r="L422" s="68"/>
    </row>
    <row r="423" spans="1:12" ht="20.25" customHeight="1">
      <c r="A423" s="71">
        <v>2050801</v>
      </c>
      <c r="B423" s="72" t="s">
        <v>402</v>
      </c>
      <c r="C423" s="73"/>
      <c r="D423" s="73">
        <f>N441</f>
        <v>0</v>
      </c>
      <c r="E423" s="97"/>
      <c r="J423" s="71">
        <v>2050401</v>
      </c>
      <c r="K423" s="72" t="s">
        <v>378</v>
      </c>
      <c r="L423" s="68"/>
    </row>
    <row r="424" spans="1:12" ht="20.25" customHeight="1">
      <c r="A424" s="71">
        <v>2050802</v>
      </c>
      <c r="B424" s="72" t="s">
        <v>403</v>
      </c>
      <c r="C424" s="73">
        <v>40.5</v>
      </c>
      <c r="D424" s="73">
        <f>N442</f>
        <v>0</v>
      </c>
      <c r="E424" s="97">
        <f t="shared" si="29"/>
        <v>0</v>
      </c>
      <c r="J424" s="71">
        <v>2050402</v>
      </c>
      <c r="K424" s="72" t="s">
        <v>379</v>
      </c>
      <c r="L424" s="68"/>
    </row>
    <row r="425" spans="1:12" ht="20.25" customHeight="1">
      <c r="A425" s="71">
        <v>2050803</v>
      </c>
      <c r="B425" s="72" t="s">
        <v>404</v>
      </c>
      <c r="C425" s="73"/>
      <c r="D425" s="73">
        <v>1</v>
      </c>
      <c r="E425" s="97"/>
      <c r="J425" s="71">
        <v>2050403</v>
      </c>
      <c r="K425" s="72" t="s">
        <v>380</v>
      </c>
      <c r="L425" s="68"/>
    </row>
    <row r="426" spans="1:12" ht="20.25" customHeight="1">
      <c r="A426" s="71">
        <v>2050804</v>
      </c>
      <c r="B426" s="72" t="s">
        <v>405</v>
      </c>
      <c r="C426" s="73"/>
      <c r="D426" s="73">
        <f>N444</f>
        <v>0</v>
      </c>
      <c r="E426" s="97"/>
      <c r="J426" s="71">
        <v>2050404</v>
      </c>
      <c r="K426" s="72" t="s">
        <v>382</v>
      </c>
      <c r="L426" s="68"/>
    </row>
    <row r="427" spans="1:12" ht="20.25" customHeight="1">
      <c r="A427" s="71">
        <v>2050899</v>
      </c>
      <c r="B427" s="72" t="s">
        <v>406</v>
      </c>
      <c r="C427" s="73"/>
      <c r="D427" s="73">
        <f>N445</f>
        <v>0</v>
      </c>
      <c r="E427" s="97"/>
      <c r="J427" s="71">
        <v>2050499</v>
      </c>
      <c r="K427" s="72" t="s">
        <v>383</v>
      </c>
      <c r="L427" s="68"/>
    </row>
    <row r="428" spans="1:12" ht="20.25" customHeight="1">
      <c r="A428" s="69">
        <v>20509</v>
      </c>
      <c r="B428" s="69" t="s">
        <v>407</v>
      </c>
      <c r="C428" s="70">
        <f>SUM(C429:C434)</f>
        <v>446.7</v>
      </c>
      <c r="D428" s="70">
        <f>SUM(D429:D434)</f>
        <v>256</v>
      </c>
      <c r="E428" s="97">
        <f t="shared" si="29"/>
        <v>0.57309156033131858</v>
      </c>
      <c r="J428" s="69">
        <v>20505</v>
      </c>
      <c r="K428" s="69" t="s">
        <v>408</v>
      </c>
      <c r="L428" s="68"/>
    </row>
    <row r="429" spans="1:12" ht="20.25" customHeight="1">
      <c r="A429" s="71">
        <v>2050901</v>
      </c>
      <c r="B429" s="72" t="s">
        <v>409</v>
      </c>
      <c r="C429" s="73">
        <v>70</v>
      </c>
      <c r="D429" s="73">
        <v>0</v>
      </c>
      <c r="E429" s="97">
        <f t="shared" si="29"/>
        <v>0</v>
      </c>
      <c r="J429" s="71">
        <v>2050501</v>
      </c>
      <c r="K429" s="72" t="s">
        <v>385</v>
      </c>
      <c r="L429" s="68"/>
    </row>
    <row r="430" spans="1:12" ht="20.25" customHeight="1">
      <c r="A430" s="71">
        <v>2050902</v>
      </c>
      <c r="B430" s="72" t="s">
        <v>410</v>
      </c>
      <c r="C430" s="73"/>
      <c r="D430" s="73">
        <f>N448</f>
        <v>0</v>
      </c>
      <c r="E430" s="97"/>
      <c r="J430" s="71">
        <v>2050502</v>
      </c>
      <c r="K430" s="72" t="s">
        <v>386</v>
      </c>
      <c r="L430" s="68"/>
    </row>
    <row r="431" spans="1:12" ht="20.25" customHeight="1">
      <c r="A431" s="71">
        <v>2050903</v>
      </c>
      <c r="B431" s="72" t="s">
        <v>411</v>
      </c>
      <c r="C431" s="73"/>
      <c r="D431" s="73">
        <f>N449</f>
        <v>0</v>
      </c>
      <c r="E431" s="97"/>
      <c r="J431" s="71">
        <v>2050599</v>
      </c>
      <c r="K431" s="72" t="s">
        <v>387</v>
      </c>
      <c r="L431" s="68"/>
    </row>
    <row r="432" spans="1:12" ht="20.25" customHeight="1">
      <c r="A432" s="71">
        <v>2050904</v>
      </c>
      <c r="B432" s="72" t="s">
        <v>412</v>
      </c>
      <c r="C432" s="73"/>
      <c r="D432" s="73">
        <f>N450</f>
        <v>0</v>
      </c>
      <c r="E432" s="97"/>
      <c r="J432" s="69">
        <v>20506</v>
      </c>
      <c r="K432" s="69" t="s">
        <v>389</v>
      </c>
      <c r="L432" s="68"/>
    </row>
    <row r="433" spans="1:12" ht="20.25" customHeight="1">
      <c r="A433" s="71">
        <v>2050905</v>
      </c>
      <c r="B433" s="72" t="s">
        <v>413</v>
      </c>
      <c r="C433" s="73"/>
      <c r="D433" s="73">
        <f>N451</f>
        <v>0</v>
      </c>
      <c r="E433" s="97"/>
      <c r="J433" s="71">
        <v>2050601</v>
      </c>
      <c r="K433" s="72" t="s">
        <v>391</v>
      </c>
      <c r="L433" s="68"/>
    </row>
    <row r="434" spans="1:12" ht="20.25" customHeight="1">
      <c r="A434" s="71">
        <v>2050999</v>
      </c>
      <c r="B434" s="72" t="s">
        <v>414</v>
      </c>
      <c r="C434" s="73">
        <v>376.7</v>
      </c>
      <c r="D434" s="73">
        <v>256</v>
      </c>
      <c r="E434" s="97">
        <f t="shared" si="29"/>
        <v>0.67958587735598619</v>
      </c>
      <c r="J434" s="71">
        <v>2050602</v>
      </c>
      <c r="K434" s="72" t="s">
        <v>392</v>
      </c>
      <c r="L434" s="68"/>
    </row>
    <row r="435" spans="1:12" ht="20.25" customHeight="1">
      <c r="A435" s="69">
        <v>20599</v>
      </c>
      <c r="B435" s="69" t="s">
        <v>415</v>
      </c>
      <c r="C435" s="70">
        <f>C436</f>
        <v>1163</v>
      </c>
      <c r="D435" s="70">
        <f>D436</f>
        <v>73</v>
      </c>
      <c r="E435" s="97">
        <f t="shared" si="29"/>
        <v>6.2768701633705931E-2</v>
      </c>
      <c r="J435" s="71">
        <v>2050699</v>
      </c>
      <c r="K435" s="72" t="s">
        <v>394</v>
      </c>
      <c r="L435" s="68"/>
    </row>
    <row r="436" spans="1:12" ht="20.25" customHeight="1">
      <c r="A436" s="71">
        <v>2059999</v>
      </c>
      <c r="B436" s="72" t="s">
        <v>416</v>
      </c>
      <c r="C436" s="73">
        <v>1163</v>
      </c>
      <c r="D436" s="73">
        <v>73</v>
      </c>
      <c r="E436" s="98">
        <f t="shared" si="29"/>
        <v>6.2768701633705931E-2</v>
      </c>
      <c r="J436" s="69">
        <v>20507</v>
      </c>
      <c r="K436" s="69" t="s">
        <v>417</v>
      </c>
      <c r="L436" s="68"/>
    </row>
    <row r="437" spans="1:12" ht="20.25" customHeight="1">
      <c r="A437" s="69">
        <v>206</v>
      </c>
      <c r="B437" s="69" t="s">
        <v>418</v>
      </c>
      <c r="C437" s="70">
        <f>C438+C443+C452+C458+C463+C468+C473+C480+C484+C488</f>
        <v>0</v>
      </c>
      <c r="D437" s="70">
        <f>D438+D443+D452+D458+D463+D468+D473+D480+D484+D488</f>
        <v>0</v>
      </c>
      <c r="E437" s="97"/>
      <c r="J437" s="71">
        <v>2050701</v>
      </c>
      <c r="K437" s="72" t="s">
        <v>397</v>
      </c>
      <c r="L437" s="68"/>
    </row>
    <row r="438" spans="1:12" ht="20.25" customHeight="1">
      <c r="A438" s="69">
        <v>20601</v>
      </c>
      <c r="B438" s="69" t="s">
        <v>419</v>
      </c>
      <c r="C438" s="70">
        <f>SUM(C439:C442)</f>
        <v>0</v>
      </c>
      <c r="D438" s="70">
        <f>SUM(D439:D442)</f>
        <v>0</v>
      </c>
      <c r="E438" s="97"/>
      <c r="J438" s="71">
        <v>2050702</v>
      </c>
      <c r="K438" s="72" t="s">
        <v>398</v>
      </c>
      <c r="L438" s="68"/>
    </row>
    <row r="439" spans="1:12" ht="20.25" customHeight="1">
      <c r="A439" s="71">
        <v>2060101</v>
      </c>
      <c r="B439" s="72" t="s">
        <v>78</v>
      </c>
      <c r="C439" s="73"/>
      <c r="D439" s="73">
        <f>N457</f>
        <v>0</v>
      </c>
      <c r="E439" s="97"/>
      <c r="J439" s="71">
        <v>2050799</v>
      </c>
      <c r="K439" s="72" t="s">
        <v>399</v>
      </c>
      <c r="L439" s="68"/>
    </row>
    <row r="440" spans="1:12" ht="20.25" customHeight="1">
      <c r="A440" s="71">
        <v>2060102</v>
      </c>
      <c r="B440" s="72" t="s">
        <v>79</v>
      </c>
      <c r="C440" s="73"/>
      <c r="D440" s="73">
        <f>N458</f>
        <v>0</v>
      </c>
      <c r="E440" s="97"/>
      <c r="J440" s="69">
        <v>20508</v>
      </c>
      <c r="K440" s="69" t="s">
        <v>400</v>
      </c>
      <c r="L440" s="68"/>
    </row>
    <row r="441" spans="1:12" ht="20.25" customHeight="1">
      <c r="A441" s="71">
        <v>2060103</v>
      </c>
      <c r="B441" s="72" t="s">
        <v>80</v>
      </c>
      <c r="C441" s="73"/>
      <c r="D441" s="73">
        <f>N459</f>
        <v>0</v>
      </c>
      <c r="E441" s="97"/>
      <c r="J441" s="71">
        <v>2050801</v>
      </c>
      <c r="K441" s="72" t="s">
        <v>402</v>
      </c>
      <c r="L441" s="68"/>
    </row>
    <row r="442" spans="1:12" ht="20.25" customHeight="1">
      <c r="A442" s="71">
        <v>2060199</v>
      </c>
      <c r="B442" s="72" t="s">
        <v>420</v>
      </c>
      <c r="C442" s="73"/>
      <c r="D442" s="73">
        <f>N460</f>
        <v>0</v>
      </c>
      <c r="E442" s="97"/>
      <c r="J442" s="71">
        <v>2050802</v>
      </c>
      <c r="K442" s="72" t="s">
        <v>403</v>
      </c>
      <c r="L442" s="68"/>
    </row>
    <row r="443" spans="1:12" ht="20.25" customHeight="1">
      <c r="A443" s="69">
        <v>20602</v>
      </c>
      <c r="B443" s="69" t="s">
        <v>421</v>
      </c>
      <c r="C443" s="75">
        <f>SUM(C444:C451)</f>
        <v>0</v>
      </c>
      <c r="D443" s="75">
        <f>SUM(D444:D451)</f>
        <v>0</v>
      </c>
      <c r="E443" s="97"/>
      <c r="J443" s="71">
        <v>2050803</v>
      </c>
      <c r="K443" s="72" t="s">
        <v>404</v>
      </c>
      <c r="L443" s="68"/>
    </row>
    <row r="444" spans="1:12" ht="20.25" customHeight="1">
      <c r="A444" s="71">
        <v>2060201</v>
      </c>
      <c r="B444" s="72" t="s">
        <v>422</v>
      </c>
      <c r="C444" s="74"/>
      <c r="D444" s="74">
        <f t="shared" ref="D444:D449" si="30">N462</f>
        <v>0</v>
      </c>
      <c r="E444" s="97"/>
      <c r="J444" s="71">
        <v>2050804</v>
      </c>
      <c r="K444" s="72" t="s">
        <v>405</v>
      </c>
      <c r="L444" s="68"/>
    </row>
    <row r="445" spans="1:12" ht="20.25" customHeight="1">
      <c r="A445" s="71">
        <v>2060203</v>
      </c>
      <c r="B445" s="72" t="s">
        <v>423</v>
      </c>
      <c r="C445" s="74"/>
      <c r="D445" s="74">
        <f t="shared" si="30"/>
        <v>0</v>
      </c>
      <c r="E445" s="97"/>
      <c r="J445" s="71">
        <v>2050899</v>
      </c>
      <c r="K445" s="72" t="s">
        <v>406</v>
      </c>
      <c r="L445" s="68"/>
    </row>
    <row r="446" spans="1:12" ht="20.25" customHeight="1">
      <c r="A446" s="71">
        <v>2060204</v>
      </c>
      <c r="B446" s="72" t="s">
        <v>424</v>
      </c>
      <c r="C446" s="74"/>
      <c r="D446" s="74">
        <f t="shared" si="30"/>
        <v>0</v>
      </c>
      <c r="E446" s="97"/>
      <c r="J446" s="69">
        <v>20509</v>
      </c>
      <c r="K446" s="69" t="s">
        <v>425</v>
      </c>
      <c r="L446" s="68"/>
    </row>
    <row r="447" spans="1:12" ht="20.25" customHeight="1">
      <c r="A447" s="71">
        <v>2060205</v>
      </c>
      <c r="B447" s="72" t="s">
        <v>426</v>
      </c>
      <c r="C447" s="74"/>
      <c r="D447" s="74">
        <f t="shared" si="30"/>
        <v>0</v>
      </c>
      <c r="E447" s="97"/>
      <c r="J447" s="71">
        <v>2050901</v>
      </c>
      <c r="K447" s="72" t="s">
        <v>409</v>
      </c>
      <c r="L447" s="68"/>
    </row>
    <row r="448" spans="1:12" ht="20.25" customHeight="1">
      <c r="A448" s="71">
        <v>2060206</v>
      </c>
      <c r="B448" s="72" t="s">
        <v>427</v>
      </c>
      <c r="C448" s="74"/>
      <c r="D448" s="74">
        <f t="shared" si="30"/>
        <v>0</v>
      </c>
      <c r="E448" s="97"/>
      <c r="J448" s="71">
        <v>2050902</v>
      </c>
      <c r="K448" s="72" t="s">
        <v>410</v>
      </c>
      <c r="L448" s="68"/>
    </row>
    <row r="449" spans="1:12" ht="20.25" customHeight="1">
      <c r="A449" s="71">
        <v>2060207</v>
      </c>
      <c r="B449" s="72" t="s">
        <v>428</v>
      </c>
      <c r="C449" s="74"/>
      <c r="D449" s="74">
        <f t="shared" si="30"/>
        <v>0</v>
      </c>
      <c r="E449" s="97"/>
      <c r="J449" s="71">
        <v>2050903</v>
      </c>
      <c r="K449" s="72" t="s">
        <v>411</v>
      </c>
      <c r="L449" s="68"/>
    </row>
    <row r="450" spans="1:12" s="78" customFormat="1" ht="20.25" customHeight="1">
      <c r="A450" s="76">
        <v>2060208</v>
      </c>
      <c r="B450" s="77" t="s">
        <v>429</v>
      </c>
      <c r="C450" s="74"/>
      <c r="D450" s="74">
        <v>0</v>
      </c>
      <c r="E450" s="97"/>
      <c r="F450" s="90"/>
      <c r="G450" s="90"/>
      <c r="H450" s="79"/>
      <c r="J450" s="76">
        <v>2050904</v>
      </c>
      <c r="K450" s="77" t="s">
        <v>412</v>
      </c>
      <c r="L450" s="68"/>
    </row>
    <row r="451" spans="1:12" ht="20.25" customHeight="1">
      <c r="A451" s="71">
        <v>2060299</v>
      </c>
      <c r="B451" s="72" t="s">
        <v>430</v>
      </c>
      <c r="C451" s="74"/>
      <c r="D451" s="74">
        <f>N468</f>
        <v>0</v>
      </c>
      <c r="E451" s="97"/>
      <c r="J451" s="71">
        <v>2050905</v>
      </c>
      <c r="K451" s="72" t="s">
        <v>413</v>
      </c>
      <c r="L451" s="68"/>
    </row>
    <row r="452" spans="1:12" ht="20.25" customHeight="1">
      <c r="A452" s="69">
        <v>20603</v>
      </c>
      <c r="B452" s="69" t="s">
        <v>431</v>
      </c>
      <c r="C452" s="75">
        <f>SUM(C453:C457)</f>
        <v>0</v>
      </c>
      <c r="D452" s="75">
        <f>SUM(D453:D457)</f>
        <v>0</v>
      </c>
      <c r="E452" s="97"/>
      <c r="J452" s="71">
        <v>2050999</v>
      </c>
      <c r="K452" s="72" t="s">
        <v>414</v>
      </c>
      <c r="L452" s="68"/>
    </row>
    <row r="453" spans="1:12" ht="20.25" customHeight="1">
      <c r="A453" s="71">
        <v>2060301</v>
      </c>
      <c r="B453" s="72" t="s">
        <v>422</v>
      </c>
      <c r="C453" s="74"/>
      <c r="D453" s="74">
        <f>N470</f>
        <v>0</v>
      </c>
      <c r="E453" s="97"/>
      <c r="J453" s="69">
        <v>20599</v>
      </c>
      <c r="K453" s="69" t="s">
        <v>415</v>
      </c>
      <c r="L453" s="68"/>
    </row>
    <row r="454" spans="1:12" ht="20.25" customHeight="1">
      <c r="A454" s="71">
        <v>2060302</v>
      </c>
      <c r="B454" s="72" t="s">
        <v>432</v>
      </c>
      <c r="C454" s="74"/>
      <c r="D454" s="74">
        <f>N471</f>
        <v>0</v>
      </c>
      <c r="E454" s="97"/>
      <c r="J454" s="71">
        <v>2059999</v>
      </c>
      <c r="K454" s="72" t="s">
        <v>416</v>
      </c>
      <c r="L454" s="68"/>
    </row>
    <row r="455" spans="1:12" ht="20.25" customHeight="1">
      <c r="A455" s="71">
        <v>2060303</v>
      </c>
      <c r="B455" s="72" t="s">
        <v>433</v>
      </c>
      <c r="C455" s="74"/>
      <c r="D455" s="74">
        <f>N472</f>
        <v>0</v>
      </c>
      <c r="E455" s="97"/>
      <c r="J455" s="69">
        <v>206</v>
      </c>
      <c r="K455" s="69" t="s">
        <v>418</v>
      </c>
      <c r="L455" s="68"/>
    </row>
    <row r="456" spans="1:12" ht="20.25" customHeight="1">
      <c r="A456" s="71">
        <v>2060304</v>
      </c>
      <c r="B456" s="72" t="s">
        <v>434</v>
      </c>
      <c r="C456" s="74"/>
      <c r="D456" s="74">
        <f>N473</f>
        <v>0</v>
      </c>
      <c r="E456" s="97"/>
      <c r="J456" s="69">
        <v>20601</v>
      </c>
      <c r="K456" s="69" t="s">
        <v>419</v>
      </c>
      <c r="L456" s="68"/>
    </row>
    <row r="457" spans="1:12" ht="20.25" customHeight="1">
      <c r="A457" s="71">
        <v>2060399</v>
      </c>
      <c r="B457" s="72" t="s">
        <v>435</v>
      </c>
      <c r="C457" s="74"/>
      <c r="D457" s="74">
        <f>N474</f>
        <v>0</v>
      </c>
      <c r="E457" s="97"/>
      <c r="J457" s="71">
        <v>2060101</v>
      </c>
      <c r="K457" s="72" t="s">
        <v>78</v>
      </c>
      <c r="L457" s="68"/>
    </row>
    <row r="458" spans="1:12" ht="20.25" customHeight="1">
      <c r="A458" s="69">
        <v>20604</v>
      </c>
      <c r="B458" s="69" t="s">
        <v>436</v>
      </c>
      <c r="C458" s="70">
        <f>SUM(C459:C462)</f>
        <v>0</v>
      </c>
      <c r="D458" s="70">
        <f>SUM(D459:D462)</f>
        <v>0</v>
      </c>
      <c r="E458" s="97"/>
      <c r="J458" s="71">
        <v>2060102</v>
      </c>
      <c r="K458" s="72" t="s">
        <v>79</v>
      </c>
      <c r="L458" s="68"/>
    </row>
    <row r="459" spans="1:12" ht="20.25" customHeight="1">
      <c r="A459" s="71">
        <v>2060401</v>
      </c>
      <c r="B459" s="72" t="s">
        <v>422</v>
      </c>
      <c r="C459" s="74"/>
      <c r="D459" s="74">
        <f>N476</f>
        <v>0</v>
      </c>
      <c r="E459" s="97"/>
      <c r="J459" s="71">
        <v>2060103</v>
      </c>
      <c r="K459" s="72" t="s">
        <v>80</v>
      </c>
      <c r="L459" s="68"/>
    </row>
    <row r="460" spans="1:12" ht="20.25" customHeight="1">
      <c r="A460" s="71">
        <v>2060404</v>
      </c>
      <c r="B460" s="72" t="s">
        <v>437</v>
      </c>
      <c r="C460" s="74"/>
      <c r="D460" s="74">
        <f>N477</f>
        <v>0</v>
      </c>
      <c r="E460" s="97"/>
      <c r="J460" s="71">
        <v>2060199</v>
      </c>
      <c r="K460" s="72" t="s">
        <v>420</v>
      </c>
      <c r="L460" s="68"/>
    </row>
    <row r="461" spans="1:12" s="78" customFormat="1" ht="20.25" customHeight="1">
      <c r="A461" s="76">
        <v>2060405</v>
      </c>
      <c r="B461" s="77" t="s">
        <v>438</v>
      </c>
      <c r="C461" s="74"/>
      <c r="D461" s="74">
        <v>0</v>
      </c>
      <c r="E461" s="97"/>
      <c r="F461" s="90"/>
      <c r="G461" s="90"/>
      <c r="H461" s="79"/>
      <c r="J461" s="80">
        <v>20602</v>
      </c>
      <c r="K461" s="80" t="s">
        <v>439</v>
      </c>
      <c r="L461" s="68"/>
    </row>
    <row r="462" spans="1:12" ht="20.25" customHeight="1">
      <c r="A462" s="71">
        <v>2060499</v>
      </c>
      <c r="B462" s="72" t="s">
        <v>440</v>
      </c>
      <c r="C462" s="74"/>
      <c r="D462" s="74">
        <f>N478</f>
        <v>0</v>
      </c>
      <c r="E462" s="97"/>
      <c r="J462" s="71">
        <v>2060201</v>
      </c>
      <c r="K462" s="72" t="s">
        <v>422</v>
      </c>
      <c r="L462" s="68"/>
    </row>
    <row r="463" spans="1:12" ht="20.25" customHeight="1">
      <c r="A463" s="69">
        <v>20605</v>
      </c>
      <c r="B463" s="69" t="s">
        <v>441</v>
      </c>
      <c r="C463" s="75">
        <f>SUM(C464:C467)</f>
        <v>0</v>
      </c>
      <c r="D463" s="75">
        <f>SUM(D464:D467)</f>
        <v>0</v>
      </c>
      <c r="E463" s="97"/>
      <c r="J463" s="71">
        <v>2060203</v>
      </c>
      <c r="K463" s="72" t="s">
        <v>423</v>
      </c>
      <c r="L463" s="68"/>
    </row>
    <row r="464" spans="1:12" ht="20.25" customHeight="1">
      <c r="A464" s="71">
        <v>2060501</v>
      </c>
      <c r="B464" s="72" t="s">
        <v>422</v>
      </c>
      <c r="C464" s="74"/>
      <c r="D464" s="74">
        <f>N480</f>
        <v>0</v>
      </c>
      <c r="E464" s="97"/>
      <c r="J464" s="71">
        <v>2060204</v>
      </c>
      <c r="K464" s="72" t="s">
        <v>442</v>
      </c>
      <c r="L464" s="68"/>
    </row>
    <row r="465" spans="1:12" ht="20.25" customHeight="1">
      <c r="A465" s="71">
        <v>2060502</v>
      </c>
      <c r="B465" s="72" t="s">
        <v>443</v>
      </c>
      <c r="C465" s="74"/>
      <c r="D465" s="74">
        <f>N481</f>
        <v>0</v>
      </c>
      <c r="E465" s="97"/>
      <c r="J465" s="71">
        <v>2060205</v>
      </c>
      <c r="K465" s="72" t="s">
        <v>426</v>
      </c>
      <c r="L465" s="68"/>
    </row>
    <row r="466" spans="1:12" ht="20.25" customHeight="1">
      <c r="A466" s="71">
        <v>2060503</v>
      </c>
      <c r="B466" s="72" t="s">
        <v>444</v>
      </c>
      <c r="C466" s="74"/>
      <c r="D466" s="74">
        <f>N482</f>
        <v>0</v>
      </c>
      <c r="E466" s="97"/>
      <c r="J466" s="71">
        <v>2060206</v>
      </c>
      <c r="K466" s="72" t="s">
        <v>427</v>
      </c>
      <c r="L466" s="68"/>
    </row>
    <row r="467" spans="1:12" ht="20.25" customHeight="1">
      <c r="A467" s="71">
        <v>2060599</v>
      </c>
      <c r="B467" s="72" t="s">
        <v>445</v>
      </c>
      <c r="C467" s="74"/>
      <c r="D467" s="74">
        <f>N483</f>
        <v>0</v>
      </c>
      <c r="E467" s="97"/>
      <c r="J467" s="71">
        <v>2060207</v>
      </c>
      <c r="K467" s="72" t="s">
        <v>428</v>
      </c>
      <c r="L467" s="68"/>
    </row>
    <row r="468" spans="1:12" ht="20.25" customHeight="1">
      <c r="A468" s="69">
        <v>20606</v>
      </c>
      <c r="B468" s="69" t="s">
        <v>446</v>
      </c>
      <c r="C468" s="75">
        <f>SUM(C469:C472)</f>
        <v>0</v>
      </c>
      <c r="D468" s="75">
        <f>SUM(D469:D472)</f>
        <v>0</v>
      </c>
      <c r="E468" s="97"/>
      <c r="J468" s="71">
        <v>2060299</v>
      </c>
      <c r="K468" s="72" t="s">
        <v>430</v>
      </c>
      <c r="L468" s="68"/>
    </row>
    <row r="469" spans="1:12" ht="20.25" customHeight="1">
      <c r="A469" s="71">
        <v>2060601</v>
      </c>
      <c r="B469" s="72" t="s">
        <v>447</v>
      </c>
      <c r="C469" s="74"/>
      <c r="D469" s="74">
        <f>N485</f>
        <v>0</v>
      </c>
      <c r="E469" s="97"/>
      <c r="J469" s="69">
        <v>20603</v>
      </c>
      <c r="K469" s="69" t="s">
        <v>431</v>
      </c>
      <c r="L469" s="68"/>
    </row>
    <row r="470" spans="1:12" ht="20.25" customHeight="1">
      <c r="A470" s="71">
        <v>2060602</v>
      </c>
      <c r="B470" s="72" t="s">
        <v>448</v>
      </c>
      <c r="C470" s="74"/>
      <c r="D470" s="74">
        <f>N486</f>
        <v>0</v>
      </c>
      <c r="E470" s="97"/>
      <c r="J470" s="71">
        <v>2060301</v>
      </c>
      <c r="K470" s="72" t="s">
        <v>422</v>
      </c>
      <c r="L470" s="68"/>
    </row>
    <row r="471" spans="1:12" ht="20.25" customHeight="1">
      <c r="A471" s="71">
        <v>2060603</v>
      </c>
      <c r="B471" s="72" t="s">
        <v>449</v>
      </c>
      <c r="C471" s="74"/>
      <c r="D471" s="74">
        <f>N487</f>
        <v>0</v>
      </c>
      <c r="E471" s="97"/>
      <c r="J471" s="71">
        <v>2060302</v>
      </c>
      <c r="K471" s="72" t="s">
        <v>432</v>
      </c>
      <c r="L471" s="68"/>
    </row>
    <row r="472" spans="1:12" ht="20.25" customHeight="1">
      <c r="A472" s="71">
        <v>2060699</v>
      </c>
      <c r="B472" s="72" t="s">
        <v>450</v>
      </c>
      <c r="C472" s="74"/>
      <c r="D472" s="74">
        <f>N488</f>
        <v>0</v>
      </c>
      <c r="E472" s="97"/>
      <c r="J472" s="71">
        <v>2060303</v>
      </c>
      <c r="K472" s="72" t="s">
        <v>433</v>
      </c>
      <c r="L472" s="68"/>
    </row>
    <row r="473" spans="1:12" ht="20.25" customHeight="1">
      <c r="A473" s="69">
        <v>20607</v>
      </c>
      <c r="B473" s="69" t="s">
        <v>451</v>
      </c>
      <c r="C473" s="75">
        <f>SUM(C474:C479)</f>
        <v>0</v>
      </c>
      <c r="D473" s="75">
        <f>SUM(D474:D479)</f>
        <v>0</v>
      </c>
      <c r="E473" s="97"/>
      <c r="J473" s="71">
        <v>2060304</v>
      </c>
      <c r="K473" s="72" t="s">
        <v>434</v>
      </c>
      <c r="L473" s="68"/>
    </row>
    <row r="474" spans="1:12" ht="20.25" customHeight="1">
      <c r="A474" s="71">
        <v>2060701</v>
      </c>
      <c r="B474" s="72" t="s">
        <v>422</v>
      </c>
      <c r="C474" s="74"/>
      <c r="D474" s="74">
        <f t="shared" ref="D474:D479" si="31">N490</f>
        <v>0</v>
      </c>
      <c r="E474" s="97"/>
      <c r="J474" s="71">
        <v>2060399</v>
      </c>
      <c r="K474" s="72" t="s">
        <v>435</v>
      </c>
      <c r="L474" s="68"/>
    </row>
    <row r="475" spans="1:12" ht="20.25" customHeight="1">
      <c r="A475" s="71">
        <v>2060702</v>
      </c>
      <c r="B475" s="72" t="s">
        <v>452</v>
      </c>
      <c r="C475" s="74"/>
      <c r="D475" s="74">
        <f t="shared" si="31"/>
        <v>0</v>
      </c>
      <c r="E475" s="97"/>
      <c r="J475" s="69">
        <v>20604</v>
      </c>
      <c r="K475" s="69" t="s">
        <v>436</v>
      </c>
      <c r="L475" s="68"/>
    </row>
    <row r="476" spans="1:12" ht="20.25" customHeight="1">
      <c r="A476" s="71">
        <v>2060703</v>
      </c>
      <c r="B476" s="72" t="s">
        <v>453</v>
      </c>
      <c r="C476" s="74"/>
      <c r="D476" s="74">
        <f t="shared" si="31"/>
        <v>0</v>
      </c>
      <c r="E476" s="97"/>
      <c r="J476" s="71">
        <v>2060401</v>
      </c>
      <c r="K476" s="72" t="s">
        <v>422</v>
      </c>
      <c r="L476" s="68"/>
    </row>
    <row r="477" spans="1:12" ht="20.25" customHeight="1">
      <c r="A477" s="71">
        <v>2060704</v>
      </c>
      <c r="B477" s="72" t="s">
        <v>454</v>
      </c>
      <c r="C477" s="74"/>
      <c r="D477" s="74">
        <f t="shared" si="31"/>
        <v>0</v>
      </c>
      <c r="E477" s="97"/>
      <c r="J477" s="71">
        <v>2060404</v>
      </c>
      <c r="K477" s="72" t="s">
        <v>437</v>
      </c>
      <c r="L477" s="68"/>
    </row>
    <row r="478" spans="1:12" ht="20.25" customHeight="1">
      <c r="A478" s="71">
        <v>2060705</v>
      </c>
      <c r="B478" s="72" t="s">
        <v>455</v>
      </c>
      <c r="C478" s="74"/>
      <c r="D478" s="74">
        <f t="shared" si="31"/>
        <v>0</v>
      </c>
      <c r="E478" s="97"/>
      <c r="J478" s="71">
        <v>2060499</v>
      </c>
      <c r="K478" s="72" t="s">
        <v>440</v>
      </c>
      <c r="L478" s="68"/>
    </row>
    <row r="479" spans="1:12" ht="20.25" customHeight="1">
      <c r="A479" s="71">
        <v>2060799</v>
      </c>
      <c r="B479" s="72" t="s">
        <v>456</v>
      </c>
      <c r="C479" s="74"/>
      <c r="D479" s="74">
        <f t="shared" si="31"/>
        <v>0</v>
      </c>
      <c r="E479" s="97"/>
      <c r="J479" s="69">
        <v>20605</v>
      </c>
      <c r="K479" s="69" t="s">
        <v>457</v>
      </c>
      <c r="L479" s="68"/>
    </row>
    <row r="480" spans="1:12" ht="20.25" customHeight="1">
      <c r="A480" s="69">
        <v>20608</v>
      </c>
      <c r="B480" s="69" t="s">
        <v>458</v>
      </c>
      <c r="C480" s="75">
        <f>SUM(C481:C483)</f>
        <v>0</v>
      </c>
      <c r="D480" s="75">
        <f>SUM(D481:D483)</f>
        <v>0</v>
      </c>
      <c r="E480" s="97"/>
      <c r="J480" s="71">
        <v>2060501</v>
      </c>
      <c r="K480" s="72" t="s">
        <v>422</v>
      </c>
      <c r="L480" s="68"/>
    </row>
    <row r="481" spans="1:12" ht="20.25" customHeight="1">
      <c r="A481" s="71">
        <v>2060801</v>
      </c>
      <c r="B481" s="72" t="s">
        <v>459</v>
      </c>
      <c r="C481" s="74"/>
      <c r="D481" s="74">
        <f>N497</f>
        <v>0</v>
      </c>
      <c r="E481" s="97"/>
      <c r="J481" s="71">
        <v>2060502</v>
      </c>
      <c r="K481" s="72" t="s">
        <v>443</v>
      </c>
      <c r="L481" s="68"/>
    </row>
    <row r="482" spans="1:12" ht="20.25" customHeight="1">
      <c r="A482" s="71">
        <v>2060802</v>
      </c>
      <c r="B482" s="72" t="s">
        <v>460</v>
      </c>
      <c r="C482" s="74"/>
      <c r="D482" s="74">
        <f>N498</f>
        <v>0</v>
      </c>
      <c r="E482" s="97"/>
      <c r="J482" s="71">
        <v>2060503</v>
      </c>
      <c r="K482" s="72" t="s">
        <v>444</v>
      </c>
      <c r="L482" s="68"/>
    </row>
    <row r="483" spans="1:12" ht="20.25" customHeight="1">
      <c r="A483" s="71">
        <v>2060899</v>
      </c>
      <c r="B483" s="72" t="s">
        <v>461</v>
      </c>
      <c r="C483" s="74"/>
      <c r="D483" s="74">
        <f>N499</f>
        <v>0</v>
      </c>
      <c r="E483" s="97"/>
      <c r="J483" s="71">
        <v>2060599</v>
      </c>
      <c r="K483" s="72" t="s">
        <v>445</v>
      </c>
      <c r="L483" s="68"/>
    </row>
    <row r="484" spans="1:12" ht="20.25" customHeight="1">
      <c r="A484" s="69">
        <v>20609</v>
      </c>
      <c r="B484" s="69" t="s">
        <v>462</v>
      </c>
      <c r="C484" s="75">
        <f>SUM(C485:C487)</f>
        <v>0</v>
      </c>
      <c r="D484" s="75">
        <f>SUM(D485:D487)</f>
        <v>0</v>
      </c>
      <c r="E484" s="97"/>
      <c r="J484" s="69">
        <v>20606</v>
      </c>
      <c r="K484" s="69" t="s">
        <v>463</v>
      </c>
      <c r="L484" s="68"/>
    </row>
    <row r="485" spans="1:12" ht="20.25" customHeight="1">
      <c r="A485" s="71">
        <v>2060901</v>
      </c>
      <c r="B485" s="72" t="s">
        <v>464</v>
      </c>
      <c r="C485" s="74"/>
      <c r="D485" s="74">
        <f>N501</f>
        <v>0</v>
      </c>
      <c r="E485" s="97"/>
      <c r="J485" s="71">
        <v>2060601</v>
      </c>
      <c r="K485" s="72" t="s">
        <v>447</v>
      </c>
      <c r="L485" s="68"/>
    </row>
    <row r="486" spans="1:12" ht="20.25" customHeight="1">
      <c r="A486" s="71">
        <v>2060902</v>
      </c>
      <c r="B486" s="72" t="s">
        <v>465</v>
      </c>
      <c r="C486" s="74"/>
      <c r="D486" s="74">
        <f>N502</f>
        <v>0</v>
      </c>
      <c r="E486" s="97"/>
      <c r="J486" s="71">
        <v>2060602</v>
      </c>
      <c r="K486" s="72" t="s">
        <v>448</v>
      </c>
      <c r="L486" s="68"/>
    </row>
    <row r="487" spans="1:12" ht="20.25" customHeight="1">
      <c r="A487" s="71">
        <v>2060999</v>
      </c>
      <c r="B487" s="72" t="s">
        <v>466</v>
      </c>
      <c r="C487" s="74"/>
      <c r="D487" s="74">
        <f>N503</f>
        <v>0</v>
      </c>
      <c r="E487" s="97"/>
      <c r="J487" s="71">
        <v>2060603</v>
      </c>
      <c r="K487" s="72" t="s">
        <v>449</v>
      </c>
      <c r="L487" s="68"/>
    </row>
    <row r="488" spans="1:12" ht="20.25" customHeight="1">
      <c r="A488" s="69">
        <v>20699</v>
      </c>
      <c r="B488" s="69" t="s">
        <v>467</v>
      </c>
      <c r="C488" s="70">
        <f>SUM(C489:C492)</f>
        <v>0</v>
      </c>
      <c r="D488" s="70">
        <f>SUM(D489:D492)</f>
        <v>0</v>
      </c>
      <c r="E488" s="97"/>
      <c r="J488" s="71">
        <v>2060699</v>
      </c>
      <c r="K488" s="72" t="s">
        <v>450</v>
      </c>
      <c r="L488" s="68"/>
    </row>
    <row r="489" spans="1:12" ht="20.25" customHeight="1">
      <c r="A489" s="71">
        <v>2069901</v>
      </c>
      <c r="B489" s="72" t="s">
        <v>468</v>
      </c>
      <c r="C489" s="74"/>
      <c r="D489" s="74">
        <f>N505</f>
        <v>0</v>
      </c>
      <c r="E489" s="97"/>
      <c r="J489" s="69">
        <v>20607</v>
      </c>
      <c r="K489" s="69" t="s">
        <v>451</v>
      </c>
      <c r="L489" s="68"/>
    </row>
    <row r="490" spans="1:12" ht="20.25" customHeight="1">
      <c r="A490" s="71">
        <v>2069902</v>
      </c>
      <c r="B490" s="72" t="s">
        <v>469</v>
      </c>
      <c r="C490" s="74"/>
      <c r="D490" s="74">
        <f>N506</f>
        <v>0</v>
      </c>
      <c r="E490" s="97"/>
      <c r="J490" s="71">
        <v>2060701</v>
      </c>
      <c r="K490" s="72" t="s">
        <v>422</v>
      </c>
      <c r="L490" s="68"/>
    </row>
    <row r="491" spans="1:12" ht="20.25" customHeight="1">
      <c r="A491" s="71">
        <v>2069903</v>
      </c>
      <c r="B491" s="72" t="s">
        <v>470</v>
      </c>
      <c r="C491" s="74"/>
      <c r="D491" s="74">
        <f>N507</f>
        <v>0</v>
      </c>
      <c r="E491" s="97"/>
      <c r="J491" s="71">
        <v>2060702</v>
      </c>
      <c r="K491" s="72" t="s">
        <v>452</v>
      </c>
      <c r="L491" s="68"/>
    </row>
    <row r="492" spans="1:12" ht="20.25" customHeight="1">
      <c r="A492" s="71">
        <v>2069999</v>
      </c>
      <c r="B492" s="72" t="s">
        <v>471</v>
      </c>
      <c r="C492" s="74"/>
      <c r="D492" s="74">
        <f>N508</f>
        <v>0</v>
      </c>
      <c r="E492" s="97"/>
      <c r="J492" s="71">
        <v>2060703</v>
      </c>
      <c r="K492" s="72" t="s">
        <v>453</v>
      </c>
      <c r="L492" s="68"/>
    </row>
    <row r="493" spans="1:12" ht="20.25" customHeight="1">
      <c r="A493" s="69">
        <v>207</v>
      </c>
      <c r="B493" s="69" t="s">
        <v>472</v>
      </c>
      <c r="C493" s="70">
        <f>C494+C510+C518+C529+C538+C546</f>
        <v>197</v>
      </c>
      <c r="D493" s="70">
        <f>D494+D510+D518+D529+D538+D546</f>
        <v>24</v>
      </c>
      <c r="E493" s="97">
        <f t="shared" ref="E493:E497" si="32">D493/C493</f>
        <v>0.12182741116751269</v>
      </c>
      <c r="J493" s="71">
        <v>2060704</v>
      </c>
      <c r="K493" s="72" t="s">
        <v>454</v>
      </c>
      <c r="L493" s="68"/>
    </row>
    <row r="494" spans="1:12" ht="20.25" customHeight="1">
      <c r="A494" s="69">
        <v>20701</v>
      </c>
      <c r="B494" s="69" t="s">
        <v>473</v>
      </c>
      <c r="C494" s="70">
        <f>SUM(C495:C509)</f>
        <v>97</v>
      </c>
      <c r="D494" s="70">
        <f>SUM(D495:D509)</f>
        <v>21</v>
      </c>
      <c r="E494" s="97">
        <f t="shared" si="32"/>
        <v>0.21649484536082475</v>
      </c>
      <c r="J494" s="71">
        <v>2060705</v>
      </c>
      <c r="K494" s="72" t="s">
        <v>455</v>
      </c>
      <c r="L494" s="68"/>
    </row>
    <row r="495" spans="1:12" ht="20.25" customHeight="1">
      <c r="A495" s="71">
        <v>2070101</v>
      </c>
      <c r="B495" s="72" t="s">
        <v>78</v>
      </c>
      <c r="C495" s="73"/>
      <c r="D495" s="73">
        <f>N511</f>
        <v>0</v>
      </c>
      <c r="E495" s="97"/>
      <c r="J495" s="71">
        <v>2060799</v>
      </c>
      <c r="K495" s="72" t="s">
        <v>456</v>
      </c>
      <c r="L495" s="68"/>
    </row>
    <row r="496" spans="1:12" ht="20.25" customHeight="1">
      <c r="A496" s="71">
        <v>2070102</v>
      </c>
      <c r="B496" s="72" t="s">
        <v>79</v>
      </c>
      <c r="C496" s="73"/>
      <c r="D496" s="73">
        <f>N512</f>
        <v>0</v>
      </c>
      <c r="E496" s="97"/>
      <c r="J496" s="69">
        <v>20608</v>
      </c>
      <c r="K496" s="69" t="s">
        <v>458</v>
      </c>
      <c r="L496" s="68"/>
    </row>
    <row r="497" spans="1:12" ht="20.25" customHeight="1">
      <c r="A497" s="71">
        <v>2070103</v>
      </c>
      <c r="B497" s="72" t="s">
        <v>80</v>
      </c>
      <c r="C497" s="73">
        <v>97</v>
      </c>
      <c r="D497" s="73">
        <v>21</v>
      </c>
      <c r="E497" s="98">
        <f t="shared" si="32"/>
        <v>0.21649484536082475</v>
      </c>
      <c r="J497" s="71">
        <v>2060801</v>
      </c>
      <c r="K497" s="72" t="s">
        <v>459</v>
      </c>
      <c r="L497" s="68"/>
    </row>
    <row r="498" spans="1:12" ht="20.25" customHeight="1">
      <c r="A498" s="71">
        <v>2070104</v>
      </c>
      <c r="B498" s="72" t="s">
        <v>474</v>
      </c>
      <c r="C498" s="73"/>
      <c r="D498" s="73">
        <f>N514</f>
        <v>0</v>
      </c>
      <c r="E498" s="97"/>
      <c r="J498" s="71">
        <v>2060802</v>
      </c>
      <c r="K498" s="72" t="s">
        <v>460</v>
      </c>
      <c r="L498" s="68"/>
    </row>
    <row r="499" spans="1:12" ht="20.25" customHeight="1">
      <c r="A499" s="71">
        <v>2070105</v>
      </c>
      <c r="B499" s="72" t="s">
        <v>475</v>
      </c>
      <c r="C499" s="73"/>
      <c r="D499" s="73">
        <v>0</v>
      </c>
      <c r="E499" s="97"/>
      <c r="J499" s="71">
        <v>2060899</v>
      </c>
      <c r="K499" s="72" t="s">
        <v>461</v>
      </c>
      <c r="L499" s="68"/>
    </row>
    <row r="500" spans="1:12" ht="20.25" customHeight="1">
      <c r="A500" s="71">
        <v>2070106</v>
      </c>
      <c r="B500" s="72" t="s">
        <v>476</v>
      </c>
      <c r="C500" s="73"/>
      <c r="D500" s="73">
        <f>N516</f>
        <v>0</v>
      </c>
      <c r="E500" s="97"/>
      <c r="J500" s="69">
        <v>20609</v>
      </c>
      <c r="K500" s="69" t="s">
        <v>477</v>
      </c>
      <c r="L500" s="68"/>
    </row>
    <row r="501" spans="1:12" ht="20.25" customHeight="1">
      <c r="A501" s="71">
        <v>2070107</v>
      </c>
      <c r="B501" s="72" t="s">
        <v>478</v>
      </c>
      <c r="C501" s="73"/>
      <c r="D501" s="73">
        <f>N517</f>
        <v>0</v>
      </c>
      <c r="E501" s="97"/>
      <c r="J501" s="71">
        <v>2060901</v>
      </c>
      <c r="K501" s="72" t="s">
        <v>464</v>
      </c>
      <c r="L501" s="68"/>
    </row>
    <row r="502" spans="1:12" ht="20.25" customHeight="1">
      <c r="A502" s="71">
        <v>2070108</v>
      </c>
      <c r="B502" s="72" t="s">
        <v>479</v>
      </c>
      <c r="C502" s="73"/>
      <c r="D502" s="73">
        <f>N518</f>
        <v>0</v>
      </c>
      <c r="E502" s="97"/>
      <c r="J502" s="71">
        <v>2060902</v>
      </c>
      <c r="K502" s="72" t="s">
        <v>465</v>
      </c>
      <c r="L502" s="68"/>
    </row>
    <row r="503" spans="1:12" ht="20.25" customHeight="1">
      <c r="A503" s="71">
        <v>2070109</v>
      </c>
      <c r="B503" s="72" t="s">
        <v>480</v>
      </c>
      <c r="C503" s="73"/>
      <c r="D503" s="73">
        <v>0</v>
      </c>
      <c r="E503" s="97"/>
      <c r="J503" s="71">
        <v>2060999</v>
      </c>
      <c r="K503" s="72" t="s">
        <v>466</v>
      </c>
      <c r="L503" s="68"/>
    </row>
    <row r="504" spans="1:12" ht="20.25" customHeight="1">
      <c r="A504" s="71">
        <v>2070110</v>
      </c>
      <c r="B504" s="72" t="s">
        <v>481</v>
      </c>
      <c r="C504" s="73"/>
      <c r="D504" s="73">
        <f>N520</f>
        <v>0</v>
      </c>
      <c r="E504" s="97"/>
      <c r="J504" s="69">
        <v>20699</v>
      </c>
      <c r="K504" s="69" t="s">
        <v>467</v>
      </c>
      <c r="L504" s="68"/>
    </row>
    <row r="505" spans="1:12" ht="20.25" customHeight="1">
      <c r="A505" s="71">
        <v>2070111</v>
      </c>
      <c r="B505" s="72" t="s">
        <v>482</v>
      </c>
      <c r="C505" s="73"/>
      <c r="D505" s="73">
        <f>N521</f>
        <v>0</v>
      </c>
      <c r="E505" s="97"/>
      <c r="J505" s="71">
        <v>2069901</v>
      </c>
      <c r="K505" s="72" t="s">
        <v>468</v>
      </c>
      <c r="L505" s="68"/>
    </row>
    <row r="506" spans="1:12" ht="20.25" customHeight="1">
      <c r="A506" s="71">
        <v>2070112</v>
      </c>
      <c r="B506" s="72" t="s">
        <v>483</v>
      </c>
      <c r="C506" s="73"/>
      <c r="D506" s="73">
        <f>N522</f>
        <v>0</v>
      </c>
      <c r="E506" s="97"/>
      <c r="J506" s="71">
        <v>2069902</v>
      </c>
      <c r="K506" s="72" t="s">
        <v>469</v>
      </c>
      <c r="L506" s="68"/>
    </row>
    <row r="507" spans="1:12" ht="20.25" customHeight="1">
      <c r="A507" s="71">
        <v>2070113</v>
      </c>
      <c r="B507" s="72" t="s">
        <v>484</v>
      </c>
      <c r="C507" s="73"/>
      <c r="D507" s="73">
        <f>N523</f>
        <v>0</v>
      </c>
      <c r="E507" s="97"/>
      <c r="J507" s="71">
        <v>2069903</v>
      </c>
      <c r="K507" s="72" t="s">
        <v>470</v>
      </c>
      <c r="L507" s="68"/>
    </row>
    <row r="508" spans="1:12" ht="20.25" customHeight="1">
      <c r="A508" s="71">
        <v>2070114</v>
      </c>
      <c r="B508" s="72" t="s">
        <v>485</v>
      </c>
      <c r="C508" s="73"/>
      <c r="D508" s="73">
        <v>0</v>
      </c>
      <c r="E508" s="97"/>
      <c r="J508" s="71">
        <v>2069999</v>
      </c>
      <c r="K508" s="72" t="s">
        <v>471</v>
      </c>
      <c r="L508" s="68"/>
    </row>
    <row r="509" spans="1:12" ht="20.25" customHeight="1">
      <c r="A509" s="71">
        <v>2070199</v>
      </c>
      <c r="B509" s="72" t="s">
        <v>486</v>
      </c>
      <c r="C509" s="73"/>
      <c r="D509" s="73">
        <v>0</v>
      </c>
      <c r="E509" s="97"/>
      <c r="J509" s="69">
        <v>207</v>
      </c>
      <c r="K509" s="69" t="s">
        <v>472</v>
      </c>
      <c r="L509" s="68"/>
    </row>
    <row r="510" spans="1:12" ht="20.25" customHeight="1">
      <c r="A510" s="69">
        <v>20702</v>
      </c>
      <c r="B510" s="69" t="s">
        <v>487</v>
      </c>
      <c r="C510" s="70">
        <f>SUM(C511:C517)</f>
        <v>0</v>
      </c>
      <c r="D510" s="70">
        <f>SUM(D511:D517)</f>
        <v>0</v>
      </c>
      <c r="E510" s="97"/>
      <c r="J510" s="69">
        <v>20701</v>
      </c>
      <c r="K510" s="69" t="s">
        <v>473</v>
      </c>
      <c r="L510" s="68"/>
    </row>
    <row r="511" spans="1:12" ht="20.25" customHeight="1">
      <c r="A511" s="71">
        <v>2070201</v>
      </c>
      <c r="B511" s="72" t="s">
        <v>78</v>
      </c>
      <c r="C511" s="74"/>
      <c r="D511" s="74">
        <f>N527</f>
        <v>0</v>
      </c>
      <c r="E511" s="97"/>
      <c r="J511" s="71">
        <v>2070101</v>
      </c>
      <c r="K511" s="72" t="s">
        <v>78</v>
      </c>
      <c r="L511" s="68"/>
    </row>
    <row r="512" spans="1:12" ht="20.25" customHeight="1">
      <c r="A512" s="71">
        <v>2070202</v>
      </c>
      <c r="B512" s="72" t="s">
        <v>79</v>
      </c>
      <c r="C512" s="74"/>
      <c r="D512" s="74"/>
      <c r="E512" s="97"/>
      <c r="J512" s="71">
        <v>2070102</v>
      </c>
      <c r="K512" s="72" t="s">
        <v>79</v>
      </c>
      <c r="L512" s="68"/>
    </row>
    <row r="513" spans="1:12" ht="20.25" customHeight="1">
      <c r="A513" s="71">
        <v>2070203</v>
      </c>
      <c r="B513" s="72" t="s">
        <v>80</v>
      </c>
      <c r="C513" s="74"/>
      <c r="D513" s="74"/>
      <c r="E513" s="97"/>
      <c r="J513" s="71">
        <v>2070103</v>
      </c>
      <c r="K513" s="72" t="s">
        <v>80</v>
      </c>
      <c r="L513" s="68"/>
    </row>
    <row r="514" spans="1:12" ht="20.25" customHeight="1">
      <c r="A514" s="71">
        <v>2070204</v>
      </c>
      <c r="B514" s="72" t="s">
        <v>488</v>
      </c>
      <c r="C514" s="74"/>
      <c r="D514" s="74"/>
      <c r="E514" s="97"/>
      <c r="J514" s="71">
        <v>2070104</v>
      </c>
      <c r="K514" s="72" t="s">
        <v>474</v>
      </c>
      <c r="L514" s="68"/>
    </row>
    <row r="515" spans="1:12" ht="20.25" customHeight="1">
      <c r="A515" s="71">
        <v>2070205</v>
      </c>
      <c r="B515" s="72" t="s">
        <v>489</v>
      </c>
      <c r="C515" s="74"/>
      <c r="D515" s="74"/>
      <c r="E515" s="97"/>
      <c r="J515" s="71">
        <v>2070105</v>
      </c>
      <c r="K515" s="72" t="s">
        <v>475</v>
      </c>
      <c r="L515" s="68"/>
    </row>
    <row r="516" spans="1:12" ht="20.25" customHeight="1">
      <c r="A516" s="71">
        <v>2070206</v>
      </c>
      <c r="B516" s="72" t="s">
        <v>490</v>
      </c>
      <c r="C516" s="74"/>
      <c r="D516" s="74"/>
      <c r="E516" s="97"/>
      <c r="J516" s="71">
        <v>2070106</v>
      </c>
      <c r="K516" s="72" t="s">
        <v>476</v>
      </c>
      <c r="L516" s="68"/>
    </row>
    <row r="517" spans="1:12" ht="20.25" customHeight="1">
      <c r="A517" s="71">
        <v>2070299</v>
      </c>
      <c r="B517" s="72" t="s">
        <v>491</v>
      </c>
      <c r="C517" s="74"/>
      <c r="D517" s="74"/>
      <c r="E517" s="97"/>
      <c r="J517" s="71">
        <v>2070107</v>
      </c>
      <c r="K517" s="72" t="s">
        <v>478</v>
      </c>
      <c r="L517" s="68"/>
    </row>
    <row r="518" spans="1:12" ht="20.25" customHeight="1">
      <c r="A518" s="69">
        <v>20703</v>
      </c>
      <c r="B518" s="69" t="s">
        <v>492</v>
      </c>
      <c r="C518" s="70">
        <f>SUM(C519:C528)</f>
        <v>0</v>
      </c>
      <c r="D518" s="70">
        <f>SUM(D519:D528)</f>
        <v>0</v>
      </c>
      <c r="E518" s="97"/>
      <c r="J518" s="71">
        <v>2070108</v>
      </c>
      <c r="K518" s="72" t="s">
        <v>479</v>
      </c>
      <c r="L518" s="68"/>
    </row>
    <row r="519" spans="1:12" ht="20.25" customHeight="1">
      <c r="A519" s="71">
        <v>2070301</v>
      </c>
      <c r="B519" s="72" t="s">
        <v>78</v>
      </c>
      <c r="C519" s="73"/>
      <c r="D519" s="73">
        <f t="shared" ref="D519:D528" si="33">N535</f>
        <v>0</v>
      </c>
      <c r="E519" s="97"/>
      <c r="J519" s="71">
        <v>2070109</v>
      </c>
      <c r="K519" s="72" t="s">
        <v>480</v>
      </c>
      <c r="L519" s="68"/>
    </row>
    <row r="520" spans="1:12" ht="20.25" customHeight="1">
      <c r="A520" s="71">
        <v>2070302</v>
      </c>
      <c r="B520" s="72" t="s">
        <v>79</v>
      </c>
      <c r="C520" s="73"/>
      <c r="D520" s="73">
        <f t="shared" si="33"/>
        <v>0</v>
      </c>
      <c r="E520" s="97"/>
      <c r="J520" s="71">
        <v>2070110</v>
      </c>
      <c r="K520" s="72" t="s">
        <v>481</v>
      </c>
      <c r="L520" s="68"/>
    </row>
    <row r="521" spans="1:12" ht="20.25" customHeight="1">
      <c r="A521" s="71">
        <v>2070303</v>
      </c>
      <c r="B521" s="72" t="s">
        <v>80</v>
      </c>
      <c r="C521" s="73"/>
      <c r="D521" s="73">
        <f t="shared" si="33"/>
        <v>0</v>
      </c>
      <c r="E521" s="97"/>
      <c r="J521" s="71">
        <v>2070111</v>
      </c>
      <c r="K521" s="72" t="s">
        <v>482</v>
      </c>
      <c r="L521" s="68"/>
    </row>
    <row r="522" spans="1:12" ht="20.25" customHeight="1">
      <c r="A522" s="71">
        <v>2070304</v>
      </c>
      <c r="B522" s="72" t="s">
        <v>493</v>
      </c>
      <c r="C522" s="73"/>
      <c r="D522" s="73">
        <f t="shared" si="33"/>
        <v>0</v>
      </c>
      <c r="E522" s="97"/>
      <c r="J522" s="71">
        <v>2070112</v>
      </c>
      <c r="K522" s="72" t="s">
        <v>483</v>
      </c>
      <c r="L522" s="68"/>
    </row>
    <row r="523" spans="1:12" ht="20.25" customHeight="1">
      <c r="A523" s="71">
        <v>2070305</v>
      </c>
      <c r="B523" s="72" t="s">
        <v>494</v>
      </c>
      <c r="C523" s="73"/>
      <c r="D523" s="73">
        <f t="shared" si="33"/>
        <v>0</v>
      </c>
      <c r="E523" s="97"/>
      <c r="J523" s="71">
        <v>2070113</v>
      </c>
      <c r="K523" s="72" t="s">
        <v>484</v>
      </c>
      <c r="L523" s="68"/>
    </row>
    <row r="524" spans="1:12" ht="20.25" customHeight="1">
      <c r="A524" s="71">
        <v>2070306</v>
      </c>
      <c r="B524" s="72" t="s">
        <v>495</v>
      </c>
      <c r="C524" s="73"/>
      <c r="D524" s="73">
        <f t="shared" si="33"/>
        <v>0</v>
      </c>
      <c r="E524" s="97"/>
      <c r="J524" s="71">
        <v>2070114</v>
      </c>
      <c r="K524" s="72" t="s">
        <v>485</v>
      </c>
      <c r="L524" s="68"/>
    </row>
    <row r="525" spans="1:12" ht="20.25" customHeight="1">
      <c r="A525" s="71">
        <v>2070307</v>
      </c>
      <c r="B525" s="72" t="s">
        <v>496</v>
      </c>
      <c r="C525" s="73"/>
      <c r="D525" s="73">
        <f t="shared" si="33"/>
        <v>0</v>
      </c>
      <c r="E525" s="97"/>
      <c r="J525" s="71">
        <v>2070199</v>
      </c>
      <c r="K525" s="72" t="s">
        <v>486</v>
      </c>
      <c r="L525" s="68"/>
    </row>
    <row r="526" spans="1:12" ht="20.25" customHeight="1">
      <c r="A526" s="71">
        <v>2070308</v>
      </c>
      <c r="B526" s="72" t="s">
        <v>497</v>
      </c>
      <c r="C526" s="73"/>
      <c r="D526" s="73">
        <f t="shared" si="33"/>
        <v>0</v>
      </c>
      <c r="E526" s="97"/>
      <c r="J526" s="69">
        <v>20702</v>
      </c>
      <c r="K526" s="69" t="s">
        <v>487</v>
      </c>
      <c r="L526" s="68"/>
    </row>
    <row r="527" spans="1:12" ht="20.25" customHeight="1">
      <c r="A527" s="71">
        <v>2070309</v>
      </c>
      <c r="B527" s="72" t="s">
        <v>498</v>
      </c>
      <c r="C527" s="73"/>
      <c r="D527" s="73">
        <f t="shared" si="33"/>
        <v>0</v>
      </c>
      <c r="E527" s="97"/>
      <c r="J527" s="71">
        <v>2070201</v>
      </c>
      <c r="K527" s="72" t="s">
        <v>78</v>
      </c>
      <c r="L527" s="68"/>
    </row>
    <row r="528" spans="1:12" ht="20.25" customHeight="1">
      <c r="A528" s="71">
        <v>2070399</v>
      </c>
      <c r="B528" s="72" t="s">
        <v>499</v>
      </c>
      <c r="C528" s="73"/>
      <c r="D528" s="73">
        <f t="shared" si="33"/>
        <v>0</v>
      </c>
      <c r="E528" s="97"/>
      <c r="J528" s="71">
        <v>2070202</v>
      </c>
      <c r="K528" s="72" t="s">
        <v>79</v>
      </c>
      <c r="L528" s="68"/>
    </row>
    <row r="529" spans="1:12" ht="20.25" customHeight="1">
      <c r="A529" s="69">
        <v>20706</v>
      </c>
      <c r="B529" s="69" t="s">
        <v>500</v>
      </c>
      <c r="C529" s="70">
        <f>SUM(C530:C537)</f>
        <v>0</v>
      </c>
      <c r="D529" s="70">
        <f>SUM(D530:D537)</f>
        <v>0</v>
      </c>
      <c r="E529" s="97"/>
      <c r="J529" s="71">
        <v>2070203</v>
      </c>
      <c r="K529" s="72" t="s">
        <v>80</v>
      </c>
      <c r="L529" s="68"/>
    </row>
    <row r="530" spans="1:12" ht="20.25" customHeight="1">
      <c r="A530" s="71">
        <v>2070601</v>
      </c>
      <c r="B530" s="72" t="s">
        <v>78</v>
      </c>
      <c r="C530" s="74"/>
      <c r="D530" s="74">
        <f t="shared" ref="D530:D537" si="34">N546</f>
        <v>0</v>
      </c>
      <c r="E530" s="97"/>
      <c r="J530" s="71">
        <v>2070204</v>
      </c>
      <c r="K530" s="72" t="s">
        <v>488</v>
      </c>
      <c r="L530" s="68"/>
    </row>
    <row r="531" spans="1:12" ht="20.25" customHeight="1">
      <c r="A531" s="71">
        <v>2070602</v>
      </c>
      <c r="B531" s="72" t="s">
        <v>79</v>
      </c>
      <c r="C531" s="74"/>
      <c r="D531" s="74">
        <f t="shared" si="34"/>
        <v>0</v>
      </c>
      <c r="E531" s="97"/>
      <c r="J531" s="71">
        <v>2070205</v>
      </c>
      <c r="K531" s="72" t="s">
        <v>489</v>
      </c>
      <c r="L531" s="68"/>
    </row>
    <row r="532" spans="1:12" ht="20.25" customHeight="1">
      <c r="A532" s="71">
        <v>2070603</v>
      </c>
      <c r="B532" s="72" t="s">
        <v>80</v>
      </c>
      <c r="C532" s="74"/>
      <c r="D532" s="74">
        <f t="shared" si="34"/>
        <v>0</v>
      </c>
      <c r="E532" s="97"/>
      <c r="J532" s="71">
        <v>2070206</v>
      </c>
      <c r="K532" s="72" t="s">
        <v>490</v>
      </c>
      <c r="L532" s="68"/>
    </row>
    <row r="533" spans="1:12" ht="20.25" customHeight="1">
      <c r="A533" s="71">
        <v>2070604</v>
      </c>
      <c r="B533" s="72" t="s">
        <v>501</v>
      </c>
      <c r="C533" s="74"/>
      <c r="D533" s="74">
        <f t="shared" si="34"/>
        <v>0</v>
      </c>
      <c r="E533" s="97"/>
      <c r="J533" s="71">
        <v>2070299</v>
      </c>
      <c r="K533" s="72" t="s">
        <v>491</v>
      </c>
      <c r="L533" s="68"/>
    </row>
    <row r="534" spans="1:12" ht="20.25" customHeight="1">
      <c r="A534" s="71">
        <v>2070605</v>
      </c>
      <c r="B534" s="72" t="s">
        <v>502</v>
      </c>
      <c r="C534" s="74"/>
      <c r="D534" s="74">
        <f t="shared" si="34"/>
        <v>0</v>
      </c>
      <c r="E534" s="97"/>
      <c r="J534" s="69">
        <v>20703</v>
      </c>
      <c r="K534" s="69" t="s">
        <v>492</v>
      </c>
      <c r="L534" s="68"/>
    </row>
    <row r="535" spans="1:12" ht="20.25" customHeight="1">
      <c r="A535" s="71">
        <v>2070606</v>
      </c>
      <c r="B535" s="72" t="s">
        <v>503</v>
      </c>
      <c r="C535" s="74"/>
      <c r="D535" s="74">
        <f t="shared" si="34"/>
        <v>0</v>
      </c>
      <c r="E535" s="97"/>
      <c r="J535" s="71">
        <v>2070301</v>
      </c>
      <c r="K535" s="72" t="s">
        <v>78</v>
      </c>
      <c r="L535" s="68"/>
    </row>
    <row r="536" spans="1:12" ht="20.25" customHeight="1">
      <c r="A536" s="71">
        <v>2070607</v>
      </c>
      <c r="B536" s="72" t="s">
        <v>504</v>
      </c>
      <c r="C536" s="74"/>
      <c r="D536" s="74">
        <f t="shared" si="34"/>
        <v>0</v>
      </c>
      <c r="E536" s="97"/>
      <c r="J536" s="71">
        <v>2070302</v>
      </c>
      <c r="K536" s="72" t="s">
        <v>79</v>
      </c>
      <c r="L536" s="68"/>
    </row>
    <row r="537" spans="1:12" ht="20.25" customHeight="1">
      <c r="A537" s="71">
        <v>2070699</v>
      </c>
      <c r="B537" s="72" t="s">
        <v>505</v>
      </c>
      <c r="C537" s="74"/>
      <c r="D537" s="74">
        <f t="shared" si="34"/>
        <v>0</v>
      </c>
      <c r="E537" s="97"/>
      <c r="J537" s="71">
        <v>2070303</v>
      </c>
      <c r="K537" s="72" t="s">
        <v>80</v>
      </c>
      <c r="L537" s="68"/>
    </row>
    <row r="538" spans="1:12" ht="20.25" customHeight="1">
      <c r="A538" s="69">
        <v>20708</v>
      </c>
      <c r="B538" s="69" t="s">
        <v>506</v>
      </c>
      <c r="C538" s="70">
        <f>SUM(C539:C545)</f>
        <v>0</v>
      </c>
      <c r="D538" s="70">
        <f>SUM(D539:D545)</f>
        <v>0</v>
      </c>
      <c r="E538" s="97"/>
      <c r="J538" s="71">
        <v>2070304</v>
      </c>
      <c r="K538" s="72" t="s">
        <v>493</v>
      </c>
      <c r="L538" s="68"/>
    </row>
    <row r="539" spans="1:12" ht="20.25" customHeight="1">
      <c r="A539" s="71">
        <v>2070801</v>
      </c>
      <c r="B539" s="72" t="s">
        <v>78</v>
      </c>
      <c r="C539" s="74"/>
      <c r="D539" s="74">
        <f>N555</f>
        <v>0</v>
      </c>
      <c r="E539" s="97"/>
      <c r="J539" s="71">
        <v>2070305</v>
      </c>
      <c r="K539" s="72" t="s">
        <v>494</v>
      </c>
      <c r="L539" s="68"/>
    </row>
    <row r="540" spans="1:12" ht="20.25" customHeight="1">
      <c r="A540" s="71">
        <v>2070802</v>
      </c>
      <c r="B540" s="72" t="s">
        <v>79</v>
      </c>
      <c r="C540" s="74"/>
      <c r="D540" s="74">
        <f>N556</f>
        <v>0</v>
      </c>
      <c r="E540" s="97"/>
      <c r="J540" s="71">
        <v>2070306</v>
      </c>
      <c r="K540" s="72" t="s">
        <v>495</v>
      </c>
      <c r="L540" s="68"/>
    </row>
    <row r="541" spans="1:12" ht="20.25" customHeight="1">
      <c r="A541" s="71">
        <v>2070803</v>
      </c>
      <c r="B541" s="72" t="s">
        <v>80</v>
      </c>
      <c r="C541" s="74"/>
      <c r="D541" s="74">
        <f>N557</f>
        <v>0</v>
      </c>
      <c r="E541" s="97"/>
      <c r="J541" s="71">
        <v>2070307</v>
      </c>
      <c r="K541" s="72" t="s">
        <v>496</v>
      </c>
      <c r="L541" s="68"/>
    </row>
    <row r="542" spans="1:12" ht="20.25" customHeight="1">
      <c r="A542" s="71">
        <v>2070806</v>
      </c>
      <c r="B542" s="72" t="s">
        <v>507</v>
      </c>
      <c r="C542" s="74"/>
      <c r="D542" s="73">
        <f>N560</f>
        <v>0</v>
      </c>
      <c r="E542" s="97"/>
      <c r="J542" s="71">
        <v>2070308</v>
      </c>
      <c r="K542" s="72" t="s">
        <v>497</v>
      </c>
      <c r="L542" s="68"/>
    </row>
    <row r="543" spans="1:12" s="78" customFormat="1" ht="20.25" customHeight="1">
      <c r="A543" s="76">
        <v>2070807</v>
      </c>
      <c r="B543" s="77" t="s">
        <v>508</v>
      </c>
      <c r="C543" s="74"/>
      <c r="D543" s="73">
        <v>0</v>
      </c>
      <c r="E543" s="97"/>
      <c r="F543" s="90"/>
      <c r="G543" s="90"/>
      <c r="H543" s="79"/>
      <c r="J543" s="76">
        <v>2070309</v>
      </c>
      <c r="K543" s="77" t="s">
        <v>498</v>
      </c>
      <c r="L543" s="68"/>
    </row>
    <row r="544" spans="1:12" ht="20.25" customHeight="1">
      <c r="A544" s="71">
        <v>2070808</v>
      </c>
      <c r="B544" s="72" t="s">
        <v>509</v>
      </c>
      <c r="C544" s="74"/>
      <c r="D544" s="73">
        <f>N558+N559</f>
        <v>0</v>
      </c>
      <c r="E544" s="97"/>
      <c r="J544" s="71">
        <v>2070399</v>
      </c>
      <c r="K544" s="72" t="s">
        <v>499</v>
      </c>
      <c r="L544" s="68"/>
    </row>
    <row r="545" spans="1:12" ht="20.25" customHeight="1">
      <c r="A545" s="71">
        <v>2070899</v>
      </c>
      <c r="B545" s="72" t="s">
        <v>510</v>
      </c>
      <c r="C545" s="74"/>
      <c r="D545" s="73">
        <f>N561</f>
        <v>0</v>
      </c>
      <c r="E545" s="97"/>
      <c r="J545" s="69">
        <v>20706</v>
      </c>
      <c r="K545" s="69" t="s">
        <v>500</v>
      </c>
      <c r="L545" s="68"/>
    </row>
    <row r="546" spans="1:12" ht="20.25" customHeight="1">
      <c r="A546" s="69">
        <v>20799</v>
      </c>
      <c r="B546" s="69" t="s">
        <v>511</v>
      </c>
      <c r="C546" s="70">
        <f>SUM(C547:C549)</f>
        <v>100</v>
      </c>
      <c r="D546" s="70">
        <f>SUM(D547:D549)</f>
        <v>3</v>
      </c>
      <c r="E546" s="97">
        <f t="shared" ref="E546:E582" si="35">D546/C546</f>
        <v>0.03</v>
      </c>
      <c r="J546" s="71">
        <v>2070601</v>
      </c>
      <c r="K546" s="72" t="s">
        <v>78</v>
      </c>
      <c r="L546" s="68"/>
    </row>
    <row r="547" spans="1:12" ht="20.25" customHeight="1">
      <c r="A547" s="71">
        <v>2079902</v>
      </c>
      <c r="B547" s="72" t="s">
        <v>512</v>
      </c>
      <c r="C547" s="74"/>
      <c r="D547" s="74">
        <v>0</v>
      </c>
      <c r="E547" s="97"/>
      <c r="J547" s="71">
        <v>2070602</v>
      </c>
      <c r="K547" s="72" t="s">
        <v>79</v>
      </c>
      <c r="L547" s="68"/>
    </row>
    <row r="548" spans="1:12" ht="20.25" customHeight="1">
      <c r="A548" s="71">
        <v>2079903</v>
      </c>
      <c r="B548" s="72" t="s">
        <v>513</v>
      </c>
      <c r="C548" s="74"/>
      <c r="D548" s="74">
        <f>N564</f>
        <v>0</v>
      </c>
      <c r="E548" s="97"/>
      <c r="J548" s="71">
        <v>2070603</v>
      </c>
      <c r="K548" s="72" t="s">
        <v>80</v>
      </c>
      <c r="L548" s="68"/>
    </row>
    <row r="549" spans="1:12" ht="20.25" customHeight="1">
      <c r="A549" s="71">
        <v>2079999</v>
      </c>
      <c r="B549" s="72" t="s">
        <v>514</v>
      </c>
      <c r="C549" s="73">
        <v>100</v>
      </c>
      <c r="D549" s="73">
        <v>3</v>
      </c>
      <c r="E549" s="97">
        <f t="shared" si="35"/>
        <v>0.03</v>
      </c>
      <c r="J549" s="71">
        <v>2070604</v>
      </c>
      <c r="K549" s="72" t="s">
        <v>501</v>
      </c>
      <c r="L549" s="68"/>
    </row>
    <row r="550" spans="1:12" ht="20.25" customHeight="1">
      <c r="A550" s="69">
        <v>208</v>
      </c>
      <c r="B550" s="69" t="s">
        <v>515</v>
      </c>
      <c r="C550" s="70">
        <f>C551+C570+C580+C599+C603+C613+C621+C628+C636+C645+C650+C653+C656+C659+C662+C665+C669+C673+C681+C684+C578</f>
        <v>3460.4700000000003</v>
      </c>
      <c r="D550" s="70">
        <f>D551+D570+D580+D599+D603+D613+D621+D628+D636+D645+D650+D653+D656+D659+D662+D665+D669+D673+D681+D684+D578</f>
        <v>1100.0250000000001</v>
      </c>
      <c r="E550" s="97">
        <f t="shared" si="35"/>
        <v>0.31788311992301627</v>
      </c>
      <c r="J550" s="71">
        <v>2070605</v>
      </c>
      <c r="K550" s="72" t="s">
        <v>502</v>
      </c>
      <c r="L550" s="68"/>
    </row>
    <row r="551" spans="1:12" ht="20.25" customHeight="1">
      <c r="A551" s="69">
        <v>20801</v>
      </c>
      <c r="B551" s="69" t="s">
        <v>516</v>
      </c>
      <c r="C551" s="70">
        <f>SUM(C552:C569)</f>
        <v>46.32</v>
      </c>
      <c r="D551" s="70">
        <f>SUM(D552:D569)</f>
        <v>24</v>
      </c>
      <c r="E551" s="97">
        <f t="shared" si="35"/>
        <v>0.51813471502590669</v>
      </c>
      <c r="J551" s="71">
        <v>2070606</v>
      </c>
      <c r="K551" s="72" t="s">
        <v>503</v>
      </c>
      <c r="L551" s="68"/>
    </row>
    <row r="552" spans="1:12" ht="20.25" customHeight="1">
      <c r="A552" s="71">
        <v>2080101</v>
      </c>
      <c r="B552" s="72" t="s">
        <v>78</v>
      </c>
      <c r="C552" s="73"/>
      <c r="D552" s="73">
        <f>N568</f>
        <v>0</v>
      </c>
      <c r="E552" s="97"/>
      <c r="J552" s="71">
        <v>2070607</v>
      </c>
      <c r="K552" s="72" t="s">
        <v>504</v>
      </c>
      <c r="L552" s="68"/>
    </row>
    <row r="553" spans="1:12" ht="20.25" customHeight="1">
      <c r="A553" s="71">
        <v>2080102</v>
      </c>
      <c r="B553" s="72" t="s">
        <v>79</v>
      </c>
      <c r="C553" s="73"/>
      <c r="D553" s="73">
        <f>N569</f>
        <v>0</v>
      </c>
      <c r="E553" s="97"/>
      <c r="J553" s="71">
        <v>2070699</v>
      </c>
      <c r="K553" s="72" t="s">
        <v>505</v>
      </c>
      <c r="L553" s="68"/>
    </row>
    <row r="554" spans="1:12" ht="20.25" customHeight="1">
      <c r="A554" s="71">
        <v>2080103</v>
      </c>
      <c r="B554" s="72" t="s">
        <v>80</v>
      </c>
      <c r="C554" s="73"/>
      <c r="D554" s="73">
        <f>N570</f>
        <v>0</v>
      </c>
      <c r="E554" s="97"/>
      <c r="J554" s="69">
        <v>20708</v>
      </c>
      <c r="K554" s="69" t="s">
        <v>517</v>
      </c>
      <c r="L554" s="68"/>
    </row>
    <row r="555" spans="1:12" ht="20.25" customHeight="1">
      <c r="A555" s="71">
        <v>2080104</v>
      </c>
      <c r="B555" s="72" t="s">
        <v>518</v>
      </c>
      <c r="C555" s="73"/>
      <c r="D555" s="73">
        <f>N571</f>
        <v>0</v>
      </c>
      <c r="E555" s="97"/>
      <c r="J555" s="71">
        <v>2070801</v>
      </c>
      <c r="K555" s="72" t="s">
        <v>78</v>
      </c>
      <c r="L555" s="68"/>
    </row>
    <row r="556" spans="1:12" ht="20.25" customHeight="1">
      <c r="A556" s="71">
        <v>2080105</v>
      </c>
      <c r="B556" s="72" t="s">
        <v>519</v>
      </c>
      <c r="C556" s="73"/>
      <c r="D556" s="73">
        <f>N572</f>
        <v>0</v>
      </c>
      <c r="E556" s="97"/>
      <c r="J556" s="71">
        <v>2070802</v>
      </c>
      <c r="K556" s="72" t="s">
        <v>79</v>
      </c>
      <c r="L556" s="68"/>
    </row>
    <row r="557" spans="1:12" ht="20.25" customHeight="1">
      <c r="A557" s="71">
        <v>2080106</v>
      </c>
      <c r="B557" s="72" t="s">
        <v>520</v>
      </c>
      <c r="C557" s="73">
        <v>43.32</v>
      </c>
      <c r="D557" s="73">
        <v>19</v>
      </c>
      <c r="E557" s="98">
        <f t="shared" si="35"/>
        <v>0.43859649122807015</v>
      </c>
      <c r="J557" s="71">
        <v>2070803</v>
      </c>
      <c r="K557" s="72" t="s">
        <v>80</v>
      </c>
      <c r="L557" s="68"/>
    </row>
    <row r="558" spans="1:12" ht="20.25" customHeight="1">
      <c r="A558" s="71">
        <v>2080107</v>
      </c>
      <c r="B558" s="72" t="s">
        <v>521</v>
      </c>
      <c r="C558" s="73"/>
      <c r="D558" s="73">
        <f t="shared" ref="D558:D563" si="36">N574</f>
        <v>0</v>
      </c>
      <c r="E558" s="97"/>
      <c r="J558" s="71">
        <v>2070804</v>
      </c>
      <c r="K558" s="72" t="s">
        <v>522</v>
      </c>
      <c r="L558" s="68"/>
    </row>
    <row r="559" spans="1:12" ht="20.25" customHeight="1">
      <c r="A559" s="71">
        <v>2080108</v>
      </c>
      <c r="B559" s="72" t="s">
        <v>120</v>
      </c>
      <c r="C559" s="73"/>
      <c r="D559" s="73">
        <f t="shared" si="36"/>
        <v>0</v>
      </c>
      <c r="E559" s="97"/>
      <c r="J559" s="71">
        <v>2070805</v>
      </c>
      <c r="K559" s="72" t="s">
        <v>523</v>
      </c>
      <c r="L559" s="68"/>
    </row>
    <row r="560" spans="1:12" ht="20.25" customHeight="1">
      <c r="A560" s="71">
        <v>2080109</v>
      </c>
      <c r="B560" s="72" t="s">
        <v>524</v>
      </c>
      <c r="C560" s="73"/>
      <c r="D560" s="73">
        <f t="shared" si="36"/>
        <v>0</v>
      </c>
      <c r="E560" s="97"/>
      <c r="J560" s="71">
        <v>2070806</v>
      </c>
      <c r="K560" s="72" t="s">
        <v>525</v>
      </c>
      <c r="L560" s="68"/>
    </row>
    <row r="561" spans="1:12" ht="20.25" customHeight="1">
      <c r="A561" s="71">
        <v>2080110</v>
      </c>
      <c r="B561" s="72" t="s">
        <v>526</v>
      </c>
      <c r="C561" s="73"/>
      <c r="D561" s="73">
        <f t="shared" si="36"/>
        <v>0</v>
      </c>
      <c r="E561" s="97"/>
      <c r="J561" s="71">
        <v>2070899</v>
      </c>
      <c r="K561" s="72" t="s">
        <v>510</v>
      </c>
      <c r="L561" s="68"/>
    </row>
    <row r="562" spans="1:12" ht="20.25" customHeight="1">
      <c r="A562" s="71">
        <v>2080111</v>
      </c>
      <c r="B562" s="72" t="s">
        <v>527</v>
      </c>
      <c r="C562" s="73"/>
      <c r="D562" s="73">
        <f t="shared" si="36"/>
        <v>0</v>
      </c>
      <c r="E562" s="97"/>
      <c r="J562" s="69">
        <v>20799</v>
      </c>
      <c r="K562" s="69" t="s">
        <v>528</v>
      </c>
      <c r="L562" s="68"/>
    </row>
    <row r="563" spans="1:12" ht="19.5" customHeight="1">
      <c r="A563" s="71">
        <v>2080112</v>
      </c>
      <c r="B563" s="72" t="s">
        <v>529</v>
      </c>
      <c r="C563" s="73"/>
      <c r="D563" s="73">
        <f t="shared" si="36"/>
        <v>0</v>
      </c>
      <c r="E563" s="97"/>
      <c r="J563" s="71">
        <v>2079902</v>
      </c>
      <c r="K563" s="72" t="s">
        <v>512</v>
      </c>
      <c r="L563" s="68"/>
    </row>
    <row r="564" spans="1:12" ht="19.5" customHeight="1">
      <c r="A564" s="71">
        <v>2080113</v>
      </c>
      <c r="B564" s="72" t="s">
        <v>530</v>
      </c>
      <c r="C564" s="73"/>
      <c r="D564" s="73">
        <f>N111</f>
        <v>0</v>
      </c>
      <c r="E564" s="97"/>
      <c r="J564" s="71">
        <v>2079903</v>
      </c>
      <c r="K564" s="72" t="s">
        <v>513</v>
      </c>
      <c r="L564" s="68"/>
    </row>
    <row r="565" spans="1:12" ht="19.5" customHeight="1">
      <c r="A565" s="71">
        <v>2080114</v>
      </c>
      <c r="B565" s="72" t="s">
        <v>531</v>
      </c>
      <c r="C565" s="73"/>
      <c r="D565" s="73">
        <f>N112</f>
        <v>0</v>
      </c>
      <c r="E565" s="97"/>
      <c r="J565" s="71">
        <v>2079999</v>
      </c>
      <c r="K565" s="72" t="s">
        <v>514</v>
      </c>
      <c r="L565" s="68"/>
    </row>
    <row r="566" spans="1:12" ht="19.5" customHeight="1">
      <c r="A566" s="71">
        <v>2080115</v>
      </c>
      <c r="B566" s="72" t="s">
        <v>532</v>
      </c>
      <c r="C566" s="73"/>
      <c r="D566" s="73">
        <f>N113</f>
        <v>0</v>
      </c>
      <c r="E566" s="97"/>
      <c r="J566" s="69">
        <v>208</v>
      </c>
      <c r="K566" s="69" t="s">
        <v>515</v>
      </c>
      <c r="L566" s="68"/>
    </row>
    <row r="567" spans="1:12" ht="19.5" customHeight="1">
      <c r="A567" s="71">
        <v>2080116</v>
      </c>
      <c r="B567" s="72" t="s">
        <v>533</v>
      </c>
      <c r="C567" s="73"/>
      <c r="D567" s="73">
        <f>N114</f>
        <v>0</v>
      </c>
      <c r="E567" s="97"/>
      <c r="J567" s="69">
        <v>20801</v>
      </c>
      <c r="K567" s="69" t="s">
        <v>516</v>
      </c>
      <c r="L567" s="68"/>
    </row>
    <row r="568" spans="1:12" ht="19.5" customHeight="1">
      <c r="A568" s="71">
        <v>2080150</v>
      </c>
      <c r="B568" s="72" t="s">
        <v>534</v>
      </c>
      <c r="C568" s="73"/>
      <c r="D568" s="73">
        <f>N115</f>
        <v>0</v>
      </c>
      <c r="E568" s="97"/>
      <c r="J568" s="71">
        <v>2080101</v>
      </c>
      <c r="K568" s="72" t="s">
        <v>78</v>
      </c>
      <c r="L568" s="68"/>
    </row>
    <row r="569" spans="1:12" ht="20.25" customHeight="1">
      <c r="A569" s="71">
        <v>2080199</v>
      </c>
      <c r="B569" s="72" t="s">
        <v>535</v>
      </c>
      <c r="C569" s="73">
        <v>3</v>
      </c>
      <c r="D569" s="73">
        <v>5</v>
      </c>
      <c r="E569" s="98">
        <f t="shared" si="35"/>
        <v>1.6666666666666667</v>
      </c>
      <c r="J569" s="71">
        <v>2080102</v>
      </c>
      <c r="K569" s="72" t="s">
        <v>79</v>
      </c>
      <c r="L569" s="68"/>
    </row>
    <row r="570" spans="1:12" ht="20.25" customHeight="1">
      <c r="A570" s="69">
        <v>20802</v>
      </c>
      <c r="B570" s="69" t="s">
        <v>536</v>
      </c>
      <c r="C570" s="70">
        <f>SUM(C571:C577)</f>
        <v>137.6</v>
      </c>
      <c r="D570" s="70">
        <f>SUM(D571:D577)</f>
        <v>0</v>
      </c>
      <c r="E570" s="97">
        <f t="shared" si="35"/>
        <v>0</v>
      </c>
      <c r="J570" s="71">
        <v>2080103</v>
      </c>
      <c r="K570" s="72" t="s">
        <v>80</v>
      </c>
      <c r="L570" s="68"/>
    </row>
    <row r="571" spans="1:12" ht="20.25" customHeight="1">
      <c r="A571" s="71">
        <v>2080201</v>
      </c>
      <c r="B571" s="72" t="s">
        <v>78</v>
      </c>
      <c r="C571" s="73"/>
      <c r="D571" s="73">
        <f t="shared" ref="D571:D576" si="37">N582</f>
        <v>0</v>
      </c>
      <c r="E571" s="97"/>
      <c r="J571" s="71">
        <v>2080104</v>
      </c>
      <c r="K571" s="72" t="s">
        <v>518</v>
      </c>
      <c r="L571" s="68"/>
    </row>
    <row r="572" spans="1:12" ht="20.25" customHeight="1">
      <c r="A572" s="71">
        <v>2080202</v>
      </c>
      <c r="B572" s="72" t="s">
        <v>79</v>
      </c>
      <c r="C572" s="73"/>
      <c r="D572" s="73">
        <f t="shared" si="37"/>
        <v>0</v>
      </c>
      <c r="E572" s="97"/>
      <c r="J572" s="71">
        <v>2080105</v>
      </c>
      <c r="K572" s="72" t="s">
        <v>519</v>
      </c>
      <c r="L572" s="68"/>
    </row>
    <row r="573" spans="1:12" ht="20.25" customHeight="1">
      <c r="A573" s="71">
        <v>2080203</v>
      </c>
      <c r="B573" s="72" t="s">
        <v>80</v>
      </c>
      <c r="C573" s="73"/>
      <c r="D573" s="73">
        <f t="shared" si="37"/>
        <v>0</v>
      </c>
      <c r="E573" s="97"/>
      <c r="J573" s="71">
        <v>2080106</v>
      </c>
      <c r="K573" s="72" t="s">
        <v>520</v>
      </c>
      <c r="L573" s="68"/>
    </row>
    <row r="574" spans="1:12" ht="20.25" customHeight="1">
      <c r="A574" s="71">
        <v>2080206</v>
      </c>
      <c r="B574" s="72" t="s">
        <v>537</v>
      </c>
      <c r="C574" s="73"/>
      <c r="D574" s="73">
        <f t="shared" si="37"/>
        <v>0</v>
      </c>
      <c r="E574" s="97"/>
      <c r="J574" s="71">
        <v>2080107</v>
      </c>
      <c r="K574" s="72" t="s">
        <v>521</v>
      </c>
      <c r="L574" s="68"/>
    </row>
    <row r="575" spans="1:12" ht="20.25" customHeight="1">
      <c r="A575" s="71">
        <v>2080207</v>
      </c>
      <c r="B575" s="72" t="s">
        <v>538</v>
      </c>
      <c r="C575" s="73"/>
      <c r="D575" s="73">
        <f t="shared" si="37"/>
        <v>0</v>
      </c>
      <c r="E575" s="97"/>
      <c r="J575" s="71">
        <v>2080108</v>
      </c>
      <c r="K575" s="72" t="s">
        <v>120</v>
      </c>
      <c r="L575" s="68"/>
    </row>
    <row r="576" spans="1:12" ht="20.25" customHeight="1">
      <c r="A576" s="71">
        <v>2080208</v>
      </c>
      <c r="B576" s="72" t="s">
        <v>539</v>
      </c>
      <c r="C576" s="73">
        <v>39.6</v>
      </c>
      <c r="D576" s="73">
        <f t="shared" si="37"/>
        <v>0</v>
      </c>
      <c r="E576" s="97">
        <f t="shared" si="35"/>
        <v>0</v>
      </c>
      <c r="J576" s="71">
        <v>2080109</v>
      </c>
      <c r="K576" s="72" t="s">
        <v>524</v>
      </c>
      <c r="L576" s="68"/>
    </row>
    <row r="577" spans="1:12" ht="20.25" customHeight="1">
      <c r="A577" s="71">
        <v>2080299</v>
      </c>
      <c r="B577" s="72" t="s">
        <v>540</v>
      </c>
      <c r="C577" s="73">
        <v>98</v>
      </c>
      <c r="D577" s="73">
        <v>0</v>
      </c>
      <c r="E577" s="97">
        <f t="shared" si="35"/>
        <v>0</v>
      </c>
      <c r="J577" s="71">
        <v>2080110</v>
      </c>
      <c r="K577" s="72" t="s">
        <v>526</v>
      </c>
      <c r="L577" s="68"/>
    </row>
    <row r="578" spans="1:12" ht="20.25" customHeight="1">
      <c r="A578" s="71">
        <v>20804</v>
      </c>
      <c r="B578" s="69" t="s">
        <v>541</v>
      </c>
      <c r="C578" s="70">
        <f>C579</f>
        <v>0</v>
      </c>
      <c r="D578" s="70">
        <f>D579</f>
        <v>0</v>
      </c>
      <c r="E578" s="97"/>
      <c r="J578" s="71">
        <v>2080111</v>
      </c>
      <c r="K578" s="72" t="s">
        <v>527</v>
      </c>
      <c r="L578" s="68"/>
    </row>
    <row r="579" spans="1:12" ht="20.25" customHeight="1">
      <c r="A579" s="71">
        <v>2080402</v>
      </c>
      <c r="B579" s="72" t="s">
        <v>542</v>
      </c>
      <c r="C579" s="73"/>
      <c r="D579" s="73">
        <f>N590</f>
        <v>0</v>
      </c>
      <c r="E579" s="97"/>
      <c r="J579" s="71">
        <v>2080112</v>
      </c>
      <c r="K579" s="72" t="s">
        <v>529</v>
      </c>
      <c r="L579" s="68"/>
    </row>
    <row r="580" spans="1:12" ht="20.25" customHeight="1">
      <c r="A580" s="69">
        <v>20805</v>
      </c>
      <c r="B580" s="69" t="s">
        <v>543</v>
      </c>
      <c r="C580" s="70">
        <f>C581+C582+C585+C586+C591+C596+C598+C597</f>
        <v>1406.0700000000002</v>
      </c>
      <c r="D580" s="70">
        <f>D581+D582+D585+D586+D591+D596+D598+D597</f>
        <v>611.02499999999998</v>
      </c>
      <c r="E580" s="97">
        <f t="shared" si="35"/>
        <v>0.43456229063986851</v>
      </c>
      <c r="J580" s="71">
        <v>2080199</v>
      </c>
      <c r="K580" s="72" t="s">
        <v>535</v>
      </c>
      <c r="L580" s="68"/>
    </row>
    <row r="581" spans="1:12" ht="20.25" customHeight="1">
      <c r="A581" s="71">
        <v>2080501</v>
      </c>
      <c r="B581" s="72" t="s">
        <v>544</v>
      </c>
      <c r="C581" s="73">
        <v>55.57</v>
      </c>
      <c r="D581" s="73">
        <v>42</v>
      </c>
      <c r="E581" s="98">
        <f t="shared" si="35"/>
        <v>0.75580349109231604</v>
      </c>
      <c r="J581" s="69">
        <v>20802</v>
      </c>
      <c r="K581" s="69" t="s">
        <v>536</v>
      </c>
      <c r="L581" s="68"/>
    </row>
    <row r="582" spans="1:12" ht="20.25" customHeight="1">
      <c r="A582" s="71">
        <v>2080502</v>
      </c>
      <c r="B582" s="72" t="s">
        <v>545</v>
      </c>
      <c r="C582" s="73">
        <v>586</v>
      </c>
      <c r="D582" s="73">
        <v>262</v>
      </c>
      <c r="E582" s="98">
        <f t="shared" si="35"/>
        <v>0.44709897610921501</v>
      </c>
      <c r="J582" s="71">
        <v>2080201</v>
      </c>
      <c r="K582" s="72" t="s">
        <v>78</v>
      </c>
      <c r="L582" s="68"/>
    </row>
    <row r="583" spans="1:12" ht="20.25" customHeight="1">
      <c r="A583" s="71">
        <v>208050201</v>
      </c>
      <c r="B583" s="72" t="s">
        <v>546</v>
      </c>
      <c r="C583" s="73"/>
      <c r="D583" s="73">
        <f>N594</f>
        <v>0</v>
      </c>
      <c r="E583" s="97"/>
      <c r="J583" s="71">
        <v>2080202</v>
      </c>
      <c r="K583" s="72" t="s">
        <v>79</v>
      </c>
      <c r="L583" s="68"/>
    </row>
    <row r="584" spans="1:12" ht="20.25" customHeight="1">
      <c r="A584" s="71">
        <v>208050202</v>
      </c>
      <c r="B584" s="72" t="s">
        <v>547</v>
      </c>
      <c r="C584" s="73"/>
      <c r="D584" s="73">
        <f>N595</f>
        <v>0</v>
      </c>
      <c r="E584" s="97"/>
      <c r="J584" s="71">
        <v>2080203</v>
      </c>
      <c r="K584" s="72" t="s">
        <v>80</v>
      </c>
      <c r="L584" s="68"/>
    </row>
    <row r="585" spans="1:12" ht="20.25" customHeight="1">
      <c r="A585" s="71">
        <v>2080503</v>
      </c>
      <c r="B585" s="72" t="s">
        <v>548</v>
      </c>
      <c r="C585" s="73"/>
      <c r="D585" s="73">
        <v>2.5000000000000001E-2</v>
      </c>
      <c r="E585" s="97"/>
      <c r="J585" s="71">
        <v>2080206</v>
      </c>
      <c r="K585" s="72" t="s">
        <v>537</v>
      </c>
      <c r="L585" s="68"/>
    </row>
    <row r="586" spans="1:12" ht="20.25" customHeight="1">
      <c r="A586" s="71">
        <v>2080505</v>
      </c>
      <c r="B586" s="72" t="s">
        <v>549</v>
      </c>
      <c r="C586" s="73">
        <v>518.5</v>
      </c>
      <c r="D586" s="73">
        <v>153</v>
      </c>
      <c r="E586" s="98">
        <f t="shared" ref="E586:E632" si="38">D586/C586</f>
        <v>0.29508196721311475</v>
      </c>
      <c r="G586" s="89">
        <v>7</v>
      </c>
      <c r="J586" s="71">
        <v>2080207</v>
      </c>
      <c r="K586" s="72" t="s">
        <v>538</v>
      </c>
      <c r="L586" s="68"/>
    </row>
    <row r="587" spans="1:12" ht="20.25" customHeight="1">
      <c r="A587" s="71">
        <v>208050501</v>
      </c>
      <c r="B587" s="72" t="s">
        <v>550</v>
      </c>
      <c r="C587" s="73"/>
      <c r="D587" s="73">
        <v>0</v>
      </c>
      <c r="E587" s="97"/>
      <c r="G587" s="89">
        <v>0</v>
      </c>
      <c r="J587" s="71">
        <v>2080208</v>
      </c>
      <c r="K587" s="72" t="s">
        <v>551</v>
      </c>
      <c r="L587" s="68"/>
    </row>
    <row r="588" spans="1:12" ht="20.25" customHeight="1">
      <c r="A588" s="71">
        <v>208050502</v>
      </c>
      <c r="B588" s="72" t="s">
        <v>552</v>
      </c>
      <c r="C588" s="73">
        <f>C589+C590</f>
        <v>0</v>
      </c>
      <c r="D588" s="73">
        <v>0</v>
      </c>
      <c r="E588" s="97"/>
      <c r="G588" s="89">
        <v>0</v>
      </c>
      <c r="J588" s="71">
        <v>2080299</v>
      </c>
      <c r="K588" s="72" t="s">
        <v>540</v>
      </c>
      <c r="L588" s="68"/>
    </row>
    <row r="589" spans="1:12" ht="20.25" customHeight="1">
      <c r="A589" s="71">
        <v>20805050201</v>
      </c>
      <c r="B589" s="72" t="s">
        <v>553</v>
      </c>
      <c r="C589" s="73"/>
      <c r="D589" s="73">
        <f>N600</f>
        <v>0</v>
      </c>
      <c r="E589" s="97"/>
      <c r="J589" s="71">
        <v>20804</v>
      </c>
      <c r="K589" s="69" t="s">
        <v>541</v>
      </c>
      <c r="L589" s="68"/>
    </row>
    <row r="590" spans="1:12" ht="20.25" customHeight="1">
      <c r="A590" s="71">
        <v>20805050202</v>
      </c>
      <c r="B590" s="72" t="s">
        <v>554</v>
      </c>
      <c r="C590" s="73"/>
      <c r="D590" s="73">
        <f>N601</f>
        <v>0</v>
      </c>
      <c r="E590" s="97"/>
      <c r="J590" s="71">
        <v>2080402</v>
      </c>
      <c r="K590" s="72" t="s">
        <v>542</v>
      </c>
      <c r="L590" s="68"/>
    </row>
    <row r="591" spans="1:12" ht="20.25" customHeight="1">
      <c r="A591" s="71">
        <v>2080506</v>
      </c>
      <c r="B591" s="72" t="s">
        <v>555</v>
      </c>
      <c r="C591" s="73">
        <v>246</v>
      </c>
      <c r="D591" s="73">
        <v>154</v>
      </c>
      <c r="E591" s="98">
        <f t="shared" si="38"/>
        <v>0.62601626016260159</v>
      </c>
      <c r="G591" s="89">
        <v>82</v>
      </c>
      <c r="J591" s="69">
        <v>20805</v>
      </c>
      <c r="K591" s="69" t="s">
        <v>556</v>
      </c>
      <c r="L591" s="68"/>
    </row>
    <row r="592" spans="1:12" ht="20.25" customHeight="1">
      <c r="A592" s="71">
        <v>208050601</v>
      </c>
      <c r="B592" s="72" t="s">
        <v>557</v>
      </c>
      <c r="C592" s="73"/>
      <c r="D592" s="73">
        <f>N603</f>
        <v>0</v>
      </c>
      <c r="E592" s="97"/>
      <c r="J592" s="71">
        <v>2080501</v>
      </c>
      <c r="K592" s="72" t="s">
        <v>544</v>
      </c>
      <c r="L592" s="68"/>
    </row>
    <row r="593" spans="1:12" ht="20.25" customHeight="1">
      <c r="A593" s="71">
        <v>208050602</v>
      </c>
      <c r="B593" s="72" t="s">
        <v>558</v>
      </c>
      <c r="C593" s="73">
        <f>C594+C595</f>
        <v>0</v>
      </c>
      <c r="D593" s="73">
        <f>D594+D595</f>
        <v>0</v>
      </c>
      <c r="E593" s="97"/>
      <c r="J593" s="71">
        <v>2080502</v>
      </c>
      <c r="K593" s="72" t="s">
        <v>545</v>
      </c>
      <c r="L593" s="68"/>
    </row>
    <row r="594" spans="1:12" ht="20.25" customHeight="1">
      <c r="A594" s="71">
        <v>20805060201</v>
      </c>
      <c r="B594" s="72" t="s">
        <v>559</v>
      </c>
      <c r="C594" s="73"/>
      <c r="D594" s="73">
        <f>N605</f>
        <v>0</v>
      </c>
      <c r="E594" s="97"/>
      <c r="J594" s="71">
        <v>208050201</v>
      </c>
      <c r="K594" s="72" t="s">
        <v>546</v>
      </c>
      <c r="L594" s="68"/>
    </row>
    <row r="595" spans="1:12" ht="20.25" customHeight="1">
      <c r="A595" s="71">
        <v>20805060202</v>
      </c>
      <c r="B595" s="72" t="s">
        <v>560</v>
      </c>
      <c r="C595" s="73"/>
      <c r="D595" s="73">
        <f>N606</f>
        <v>0</v>
      </c>
      <c r="E595" s="97"/>
      <c r="J595" s="71">
        <v>208050202</v>
      </c>
      <c r="K595" s="72" t="s">
        <v>547</v>
      </c>
      <c r="L595" s="68"/>
    </row>
    <row r="596" spans="1:12" ht="20.25" customHeight="1">
      <c r="A596" s="71">
        <v>2080507</v>
      </c>
      <c r="B596" s="72" t="s">
        <v>561</v>
      </c>
      <c r="C596" s="73"/>
      <c r="D596" s="73">
        <f>N607</f>
        <v>0</v>
      </c>
      <c r="E596" s="97"/>
      <c r="J596" s="71">
        <v>2080503</v>
      </c>
      <c r="K596" s="72" t="s">
        <v>548</v>
      </c>
      <c r="L596" s="68"/>
    </row>
    <row r="597" spans="1:12" ht="20.25" customHeight="1">
      <c r="A597" s="71">
        <v>2080508</v>
      </c>
      <c r="B597" s="72" t="s">
        <v>562</v>
      </c>
      <c r="C597" s="73"/>
      <c r="D597" s="73">
        <v>0</v>
      </c>
      <c r="E597" s="97"/>
      <c r="J597" s="71">
        <v>2080505</v>
      </c>
      <c r="K597" s="72" t="s">
        <v>549</v>
      </c>
      <c r="L597" s="68"/>
    </row>
    <row r="598" spans="1:12" ht="20.25" customHeight="1">
      <c r="A598" s="71">
        <v>2080599</v>
      </c>
      <c r="B598" s="72" t="s">
        <v>563</v>
      </c>
      <c r="C598" s="73"/>
      <c r="D598" s="73">
        <f>N608</f>
        <v>0</v>
      </c>
      <c r="E598" s="97"/>
      <c r="J598" s="71">
        <v>208050501</v>
      </c>
      <c r="K598" s="72" t="s">
        <v>550</v>
      </c>
      <c r="L598" s="68"/>
    </row>
    <row r="599" spans="1:12" ht="20.25" customHeight="1">
      <c r="A599" s="69">
        <v>20806</v>
      </c>
      <c r="B599" s="69" t="s">
        <v>564</v>
      </c>
      <c r="C599" s="75">
        <f>SUM(C600:C602)</f>
        <v>0</v>
      </c>
      <c r="D599" s="75">
        <f>SUM(D600:D602)</f>
        <v>0</v>
      </c>
      <c r="E599" s="97"/>
      <c r="J599" s="71">
        <v>208050502</v>
      </c>
      <c r="K599" s="72" t="s">
        <v>552</v>
      </c>
      <c r="L599" s="68"/>
    </row>
    <row r="600" spans="1:12" ht="20.25" customHeight="1">
      <c r="A600" s="71">
        <v>2080601</v>
      </c>
      <c r="B600" s="72" t="s">
        <v>565</v>
      </c>
      <c r="C600" s="74"/>
      <c r="D600" s="74">
        <f>N610</f>
        <v>0</v>
      </c>
      <c r="E600" s="97"/>
      <c r="J600" s="71">
        <v>20805050201</v>
      </c>
      <c r="K600" s="72" t="s">
        <v>553</v>
      </c>
      <c r="L600" s="68"/>
    </row>
    <row r="601" spans="1:12" ht="20.25" customHeight="1">
      <c r="A601" s="71">
        <v>2080602</v>
      </c>
      <c r="B601" s="72" t="s">
        <v>566</v>
      </c>
      <c r="C601" s="74"/>
      <c r="D601" s="74">
        <f>N611</f>
        <v>0</v>
      </c>
      <c r="E601" s="97"/>
      <c r="J601" s="71">
        <v>20805050202</v>
      </c>
      <c r="K601" s="72" t="s">
        <v>554</v>
      </c>
      <c r="L601" s="68"/>
    </row>
    <row r="602" spans="1:12" ht="20.25" customHeight="1">
      <c r="A602" s="71">
        <v>2080699</v>
      </c>
      <c r="B602" s="72" t="s">
        <v>567</v>
      </c>
      <c r="C602" s="74"/>
      <c r="D602" s="74">
        <f>N612</f>
        <v>0</v>
      </c>
      <c r="E602" s="97"/>
      <c r="J602" s="71">
        <v>2080506</v>
      </c>
      <c r="K602" s="72" t="s">
        <v>555</v>
      </c>
      <c r="L602" s="68"/>
    </row>
    <row r="603" spans="1:12" ht="20.25" customHeight="1">
      <c r="A603" s="69">
        <v>20807</v>
      </c>
      <c r="B603" s="69" t="s">
        <v>568</v>
      </c>
      <c r="C603" s="70">
        <f>SUM(C604:C612)</f>
        <v>4.2</v>
      </c>
      <c r="D603" s="70">
        <f>SUM(D604:D612)</f>
        <v>0</v>
      </c>
      <c r="E603" s="97">
        <f t="shared" si="38"/>
        <v>0</v>
      </c>
      <c r="J603" s="71">
        <v>208050601</v>
      </c>
      <c r="K603" s="72" t="s">
        <v>557</v>
      </c>
      <c r="L603" s="68"/>
    </row>
    <row r="604" spans="1:12" ht="20.25" customHeight="1">
      <c r="A604" s="71">
        <v>2080701</v>
      </c>
      <c r="B604" s="72" t="s">
        <v>569</v>
      </c>
      <c r="C604" s="74"/>
      <c r="D604" s="74">
        <f>N614</f>
        <v>0</v>
      </c>
      <c r="E604" s="97"/>
      <c r="J604" s="71">
        <v>208050602</v>
      </c>
      <c r="K604" s="72" t="s">
        <v>558</v>
      </c>
      <c r="L604" s="68"/>
    </row>
    <row r="605" spans="1:12" ht="20.25" customHeight="1">
      <c r="A605" s="71">
        <v>2080702</v>
      </c>
      <c r="B605" s="72" t="s">
        <v>570</v>
      </c>
      <c r="C605" s="74"/>
      <c r="D605" s="74">
        <f>N615</f>
        <v>0</v>
      </c>
      <c r="E605" s="97"/>
      <c r="J605" s="71">
        <v>20805060201</v>
      </c>
      <c r="K605" s="72" t="s">
        <v>559</v>
      </c>
      <c r="L605" s="68"/>
    </row>
    <row r="606" spans="1:12" ht="20.25" customHeight="1">
      <c r="A606" s="71">
        <v>2080704</v>
      </c>
      <c r="B606" s="72" t="s">
        <v>571</v>
      </c>
      <c r="C606" s="73">
        <v>4.2</v>
      </c>
      <c r="D606" s="73">
        <v>0</v>
      </c>
      <c r="E606" s="97">
        <f t="shared" si="38"/>
        <v>0</v>
      </c>
      <c r="J606" s="71">
        <v>20805060202</v>
      </c>
      <c r="K606" s="72" t="s">
        <v>560</v>
      </c>
      <c r="L606" s="68"/>
    </row>
    <row r="607" spans="1:12" ht="20.25" customHeight="1">
      <c r="A607" s="71">
        <v>2080705</v>
      </c>
      <c r="B607" s="72" t="s">
        <v>572</v>
      </c>
      <c r="C607" s="74"/>
      <c r="D607" s="74">
        <f>N617</f>
        <v>0</v>
      </c>
      <c r="E607" s="97"/>
      <c r="J607" s="71">
        <v>2080507</v>
      </c>
      <c r="K607" s="72" t="s">
        <v>561</v>
      </c>
      <c r="L607" s="68"/>
    </row>
    <row r="608" spans="1:12" ht="20.25" customHeight="1">
      <c r="A608" s="71">
        <v>2080709</v>
      </c>
      <c r="B608" s="72" t="s">
        <v>573</v>
      </c>
      <c r="C608" s="74"/>
      <c r="D608" s="74">
        <f>N618</f>
        <v>0</v>
      </c>
      <c r="E608" s="97"/>
      <c r="J608" s="71">
        <v>2080599</v>
      </c>
      <c r="K608" s="72" t="s">
        <v>563</v>
      </c>
      <c r="L608" s="68"/>
    </row>
    <row r="609" spans="1:12" ht="20.25" customHeight="1">
      <c r="A609" s="71">
        <v>2080711</v>
      </c>
      <c r="B609" s="72" t="s">
        <v>574</v>
      </c>
      <c r="C609" s="74"/>
      <c r="D609" s="74">
        <f>N619</f>
        <v>0</v>
      </c>
      <c r="E609" s="97"/>
      <c r="J609" s="69">
        <v>20806</v>
      </c>
      <c r="K609" s="69" t="s">
        <v>564</v>
      </c>
      <c r="L609" s="68"/>
    </row>
    <row r="610" spans="1:12" ht="20.25" customHeight="1">
      <c r="A610" s="71">
        <v>2080712</v>
      </c>
      <c r="B610" s="72" t="s">
        <v>575</v>
      </c>
      <c r="C610" s="74"/>
      <c r="D610" s="74">
        <f>N620</f>
        <v>0</v>
      </c>
      <c r="E610" s="97"/>
      <c r="J610" s="71">
        <v>2080601</v>
      </c>
      <c r="K610" s="72" t="s">
        <v>565</v>
      </c>
      <c r="L610" s="68"/>
    </row>
    <row r="611" spans="1:12" ht="20.25" customHeight="1">
      <c r="A611" s="71">
        <v>2080713</v>
      </c>
      <c r="B611" s="72" t="s">
        <v>576</v>
      </c>
      <c r="C611" s="74"/>
      <c r="D611" s="74">
        <f>N621</f>
        <v>0</v>
      </c>
      <c r="E611" s="97"/>
      <c r="J611" s="71">
        <v>2080602</v>
      </c>
      <c r="K611" s="72" t="s">
        <v>566</v>
      </c>
      <c r="L611" s="68"/>
    </row>
    <row r="612" spans="1:12" ht="20.25" customHeight="1">
      <c r="A612" s="71">
        <v>2080799</v>
      </c>
      <c r="B612" s="72" t="s">
        <v>577</v>
      </c>
      <c r="C612" s="74"/>
      <c r="D612" s="74">
        <v>0</v>
      </c>
      <c r="E612" s="97"/>
      <c r="J612" s="71">
        <v>2080699</v>
      </c>
      <c r="K612" s="72" t="s">
        <v>567</v>
      </c>
      <c r="L612" s="68"/>
    </row>
    <row r="613" spans="1:12" ht="20.25" customHeight="1">
      <c r="A613" s="69">
        <v>20808</v>
      </c>
      <c r="B613" s="69" t="s">
        <v>578</v>
      </c>
      <c r="C613" s="70">
        <f>SUM(C614:C620)</f>
        <v>229.74</v>
      </c>
      <c r="D613" s="70">
        <f>SUM(D614:D620)</f>
        <v>95</v>
      </c>
      <c r="E613" s="97">
        <f t="shared" si="38"/>
        <v>0.41351092539392353</v>
      </c>
      <c r="J613" s="69">
        <v>20807</v>
      </c>
      <c r="K613" s="69" t="s">
        <v>568</v>
      </c>
      <c r="L613" s="68"/>
    </row>
    <row r="614" spans="1:12" ht="20.25" customHeight="1">
      <c r="A614" s="71">
        <v>2080801</v>
      </c>
      <c r="B614" s="72" t="s">
        <v>579</v>
      </c>
      <c r="C614" s="73">
        <v>1.46</v>
      </c>
      <c r="D614" s="73">
        <v>0</v>
      </c>
      <c r="E614" s="97">
        <f t="shared" si="38"/>
        <v>0</v>
      </c>
      <c r="J614" s="71">
        <v>2080701</v>
      </c>
      <c r="K614" s="72" t="s">
        <v>569</v>
      </c>
      <c r="L614" s="68"/>
    </row>
    <row r="615" spans="1:12" ht="20.25" customHeight="1">
      <c r="A615" s="71">
        <v>2080802</v>
      </c>
      <c r="B615" s="72" t="s">
        <v>580</v>
      </c>
      <c r="C615" s="73">
        <v>2.68</v>
      </c>
      <c r="D615" s="73">
        <v>3</v>
      </c>
      <c r="E615" s="98">
        <f t="shared" si="38"/>
        <v>1.1194029850746268</v>
      </c>
      <c r="J615" s="71">
        <v>2080702</v>
      </c>
      <c r="K615" s="72" t="s">
        <v>570</v>
      </c>
      <c r="L615" s="68"/>
    </row>
    <row r="616" spans="1:12" ht="20.25" customHeight="1">
      <c r="A616" s="71">
        <v>2080803</v>
      </c>
      <c r="B616" s="72" t="s">
        <v>581</v>
      </c>
      <c r="C616" s="73">
        <v>10</v>
      </c>
      <c r="D616" s="73">
        <v>10</v>
      </c>
      <c r="E616" s="98">
        <f t="shared" si="38"/>
        <v>1</v>
      </c>
      <c r="J616" s="71">
        <v>2080704</v>
      </c>
      <c r="K616" s="72" t="s">
        <v>571</v>
      </c>
      <c r="L616" s="68"/>
    </row>
    <row r="617" spans="1:12" ht="20.25" customHeight="1">
      <c r="A617" s="71">
        <v>2080804</v>
      </c>
      <c r="B617" s="72" t="s">
        <v>582</v>
      </c>
      <c r="C617" s="73"/>
      <c r="D617" s="73">
        <f>N627</f>
        <v>0</v>
      </c>
      <c r="E617" s="97"/>
      <c r="J617" s="71">
        <v>2080705</v>
      </c>
      <c r="K617" s="72" t="s">
        <v>572</v>
      </c>
      <c r="L617" s="68"/>
    </row>
    <row r="618" spans="1:12" ht="20.25" customHeight="1">
      <c r="A618" s="71">
        <v>2080805</v>
      </c>
      <c r="B618" s="72" t="s">
        <v>583</v>
      </c>
      <c r="C618" s="73">
        <v>65</v>
      </c>
      <c r="D618" s="73">
        <v>0</v>
      </c>
      <c r="E618" s="97">
        <f t="shared" si="38"/>
        <v>0</v>
      </c>
      <c r="J618" s="71">
        <v>2080709</v>
      </c>
      <c r="K618" s="72" t="s">
        <v>573</v>
      </c>
      <c r="L618" s="68"/>
    </row>
    <row r="619" spans="1:12" ht="20.25" customHeight="1">
      <c r="A619" s="71">
        <v>2080806</v>
      </c>
      <c r="B619" s="72" t="s">
        <v>584</v>
      </c>
      <c r="C619" s="73">
        <v>25.6</v>
      </c>
      <c r="D619" s="73">
        <v>2</v>
      </c>
      <c r="E619" s="98">
        <f t="shared" si="38"/>
        <v>7.8125E-2</v>
      </c>
      <c r="J619" s="71">
        <v>2080711</v>
      </c>
      <c r="K619" s="72" t="s">
        <v>574</v>
      </c>
      <c r="L619" s="68"/>
    </row>
    <row r="620" spans="1:12" ht="20.25" customHeight="1">
      <c r="A620" s="71">
        <v>2080899</v>
      </c>
      <c r="B620" s="72" t="s">
        <v>585</v>
      </c>
      <c r="C620" s="73">
        <v>125</v>
      </c>
      <c r="D620" s="73">
        <v>80</v>
      </c>
      <c r="E620" s="98">
        <f t="shared" si="38"/>
        <v>0.64</v>
      </c>
      <c r="F620" s="89">
        <v>47</v>
      </c>
      <c r="J620" s="71">
        <v>2080712</v>
      </c>
      <c r="K620" s="72" t="s">
        <v>575</v>
      </c>
      <c r="L620" s="68"/>
    </row>
    <row r="621" spans="1:12" ht="20.25" customHeight="1">
      <c r="A621" s="69">
        <v>20809</v>
      </c>
      <c r="B621" s="69" t="s">
        <v>586</v>
      </c>
      <c r="C621" s="70">
        <f>SUM(C622:C627)</f>
        <v>113.4</v>
      </c>
      <c r="D621" s="70">
        <f>SUM(D622:D627)</f>
        <v>0</v>
      </c>
      <c r="E621" s="97">
        <f t="shared" si="38"/>
        <v>0</v>
      </c>
      <c r="J621" s="71">
        <v>2080713</v>
      </c>
      <c r="K621" s="72" t="s">
        <v>587</v>
      </c>
      <c r="L621" s="68"/>
    </row>
    <row r="622" spans="1:12" ht="20.25" customHeight="1">
      <c r="A622" s="71">
        <v>2080901</v>
      </c>
      <c r="B622" s="72" t="s">
        <v>588</v>
      </c>
      <c r="C622" s="73">
        <v>112</v>
      </c>
      <c r="D622" s="73">
        <v>0</v>
      </c>
      <c r="E622" s="97">
        <f t="shared" si="38"/>
        <v>0</v>
      </c>
      <c r="J622" s="71">
        <v>2080799</v>
      </c>
      <c r="K622" s="72" t="s">
        <v>577</v>
      </c>
      <c r="L622" s="68"/>
    </row>
    <row r="623" spans="1:12" ht="20.25" customHeight="1">
      <c r="A623" s="71">
        <v>2080902</v>
      </c>
      <c r="B623" s="72" t="s">
        <v>589</v>
      </c>
      <c r="C623" s="73"/>
      <c r="D623" s="73">
        <f>N633</f>
        <v>0</v>
      </c>
      <c r="E623" s="97"/>
      <c r="J623" s="69">
        <v>20808</v>
      </c>
      <c r="K623" s="69" t="s">
        <v>578</v>
      </c>
      <c r="L623" s="68"/>
    </row>
    <row r="624" spans="1:12" ht="20.25" customHeight="1">
      <c r="A624" s="71">
        <v>2080903</v>
      </c>
      <c r="B624" s="72" t="s">
        <v>590</v>
      </c>
      <c r="C624" s="73"/>
      <c r="D624" s="73">
        <f>N634</f>
        <v>0</v>
      </c>
      <c r="E624" s="97"/>
      <c r="J624" s="71">
        <v>2080801</v>
      </c>
      <c r="K624" s="72" t="s">
        <v>579</v>
      </c>
      <c r="L624" s="68"/>
    </row>
    <row r="625" spans="1:12" ht="20.25" customHeight="1">
      <c r="A625" s="71">
        <v>2080904</v>
      </c>
      <c r="B625" s="72" t="s">
        <v>591</v>
      </c>
      <c r="C625" s="73">
        <v>1.4</v>
      </c>
      <c r="D625" s="73">
        <v>0</v>
      </c>
      <c r="E625" s="97">
        <f t="shared" si="38"/>
        <v>0</v>
      </c>
      <c r="J625" s="71">
        <v>2080802</v>
      </c>
      <c r="K625" s="72" t="s">
        <v>580</v>
      </c>
      <c r="L625" s="68"/>
    </row>
    <row r="626" spans="1:12" ht="20.25" customHeight="1">
      <c r="A626" s="71">
        <v>2080905</v>
      </c>
      <c r="B626" s="72" t="s">
        <v>592</v>
      </c>
      <c r="C626" s="73"/>
      <c r="D626" s="73">
        <f>N636</f>
        <v>0</v>
      </c>
      <c r="E626" s="97"/>
      <c r="J626" s="71">
        <v>2080803</v>
      </c>
      <c r="K626" s="72" t="s">
        <v>581</v>
      </c>
      <c r="L626" s="68"/>
    </row>
    <row r="627" spans="1:12" ht="20.25" customHeight="1">
      <c r="A627" s="71">
        <v>2080999</v>
      </c>
      <c r="B627" s="72" t="s">
        <v>593</v>
      </c>
      <c r="C627" s="73"/>
      <c r="D627" s="73">
        <f>N637</f>
        <v>0</v>
      </c>
      <c r="E627" s="97"/>
      <c r="J627" s="71">
        <v>2080804</v>
      </c>
      <c r="K627" s="72" t="s">
        <v>582</v>
      </c>
      <c r="L627" s="68"/>
    </row>
    <row r="628" spans="1:12" ht="20.25" customHeight="1">
      <c r="A628" s="69">
        <v>20810</v>
      </c>
      <c r="B628" s="69" t="s">
        <v>594</v>
      </c>
      <c r="C628" s="70">
        <f>SUM(C629:C635)</f>
        <v>100.6</v>
      </c>
      <c r="D628" s="70">
        <f>SUM(D629:D635)</f>
        <v>34</v>
      </c>
      <c r="E628" s="97">
        <f t="shared" si="38"/>
        <v>0.33797216699801197</v>
      </c>
      <c r="J628" s="71">
        <v>2080805</v>
      </c>
      <c r="K628" s="72" t="s">
        <v>583</v>
      </c>
      <c r="L628" s="68"/>
    </row>
    <row r="629" spans="1:12" ht="20.25" customHeight="1">
      <c r="A629" s="71">
        <v>2081001</v>
      </c>
      <c r="B629" s="72" t="s">
        <v>595</v>
      </c>
      <c r="C629" s="73">
        <v>4.5999999999999996</v>
      </c>
      <c r="D629" s="73">
        <v>1</v>
      </c>
      <c r="E629" s="98">
        <f t="shared" si="38"/>
        <v>0.21739130434782611</v>
      </c>
      <c r="F629" s="89">
        <v>1</v>
      </c>
      <c r="J629" s="71">
        <v>2080806</v>
      </c>
      <c r="K629" s="72" t="s">
        <v>584</v>
      </c>
      <c r="L629" s="68"/>
    </row>
    <row r="630" spans="1:12" ht="20.25" customHeight="1">
      <c r="A630" s="71">
        <v>2081002</v>
      </c>
      <c r="B630" s="72" t="s">
        <v>596</v>
      </c>
      <c r="C630" s="73">
        <v>79</v>
      </c>
      <c r="D630" s="73">
        <v>33</v>
      </c>
      <c r="E630" s="98">
        <f t="shared" si="38"/>
        <v>0.41772151898734178</v>
      </c>
      <c r="F630" s="89">
        <v>22</v>
      </c>
      <c r="J630" s="71">
        <v>2080899</v>
      </c>
      <c r="K630" s="72" t="s">
        <v>585</v>
      </c>
      <c r="L630" s="68"/>
    </row>
    <row r="631" spans="1:12" ht="20.25" customHeight="1">
      <c r="A631" s="71">
        <v>2081003</v>
      </c>
      <c r="B631" s="72" t="s">
        <v>597</v>
      </c>
      <c r="C631" s="73"/>
      <c r="D631" s="73">
        <f>N641</f>
        <v>0</v>
      </c>
      <c r="E631" s="97"/>
      <c r="J631" s="69">
        <v>20809</v>
      </c>
      <c r="K631" s="69" t="s">
        <v>598</v>
      </c>
      <c r="L631" s="68"/>
    </row>
    <row r="632" spans="1:12" ht="20.25" customHeight="1">
      <c r="A632" s="71">
        <v>2081004</v>
      </c>
      <c r="B632" s="72" t="s">
        <v>599</v>
      </c>
      <c r="C632" s="73">
        <v>17</v>
      </c>
      <c r="D632" s="73">
        <v>0</v>
      </c>
      <c r="E632" s="97">
        <f t="shared" si="38"/>
        <v>0</v>
      </c>
      <c r="J632" s="71">
        <v>2080901</v>
      </c>
      <c r="K632" s="72" t="s">
        <v>588</v>
      </c>
      <c r="L632" s="68"/>
    </row>
    <row r="633" spans="1:12" ht="20.25" customHeight="1">
      <c r="A633" s="71">
        <v>2081005</v>
      </c>
      <c r="B633" s="72" t="s">
        <v>600</v>
      </c>
      <c r="C633" s="73"/>
      <c r="D633" s="73">
        <f>N643</f>
        <v>0</v>
      </c>
      <c r="E633" s="97"/>
      <c r="J633" s="71">
        <v>2080902</v>
      </c>
      <c r="K633" s="72" t="s">
        <v>589</v>
      </c>
      <c r="L633" s="68"/>
    </row>
    <row r="634" spans="1:12" ht="20.25" customHeight="1">
      <c r="A634" s="71">
        <v>2081006</v>
      </c>
      <c r="B634" s="72" t="s">
        <v>601</v>
      </c>
      <c r="C634" s="73"/>
      <c r="D634" s="73">
        <f>N644</f>
        <v>0</v>
      </c>
      <c r="E634" s="97"/>
      <c r="J634" s="71">
        <v>2080903</v>
      </c>
      <c r="K634" s="72" t="s">
        <v>590</v>
      </c>
      <c r="L634" s="68"/>
    </row>
    <row r="635" spans="1:12" ht="20.25" customHeight="1">
      <c r="A635" s="71">
        <v>2081099</v>
      </c>
      <c r="B635" s="72" t="s">
        <v>602</v>
      </c>
      <c r="C635" s="73"/>
      <c r="D635" s="73">
        <f>N645</f>
        <v>0</v>
      </c>
      <c r="E635" s="97"/>
      <c r="J635" s="71">
        <v>2080904</v>
      </c>
      <c r="K635" s="72" t="s">
        <v>591</v>
      </c>
      <c r="L635" s="68"/>
    </row>
    <row r="636" spans="1:12" ht="20.25" customHeight="1">
      <c r="A636" s="69">
        <v>20811</v>
      </c>
      <c r="B636" s="69" t="s">
        <v>603</v>
      </c>
      <c r="C636" s="70">
        <f>SUM(C637:C644)</f>
        <v>0</v>
      </c>
      <c r="D636" s="70">
        <f>SUM(D637:D644)</f>
        <v>6</v>
      </c>
      <c r="E636" s="97"/>
      <c r="J636" s="71">
        <v>2080905</v>
      </c>
      <c r="K636" s="72" t="s">
        <v>592</v>
      </c>
      <c r="L636" s="68"/>
    </row>
    <row r="637" spans="1:12" ht="20.25" customHeight="1">
      <c r="A637" s="71">
        <v>2081101</v>
      </c>
      <c r="B637" s="72" t="s">
        <v>78</v>
      </c>
      <c r="C637" s="73"/>
      <c r="D637" s="73">
        <f>N647</f>
        <v>0</v>
      </c>
      <c r="E637" s="97"/>
      <c r="J637" s="71">
        <v>2080999</v>
      </c>
      <c r="K637" s="72" t="s">
        <v>593</v>
      </c>
      <c r="L637" s="68"/>
    </row>
    <row r="638" spans="1:12" ht="20.25" customHeight="1">
      <c r="A638" s="71">
        <v>2081102</v>
      </c>
      <c r="B638" s="72" t="s">
        <v>79</v>
      </c>
      <c r="C638" s="73"/>
      <c r="D638" s="73">
        <f>N648</f>
        <v>0</v>
      </c>
      <c r="E638" s="97"/>
      <c r="J638" s="69">
        <v>20810</v>
      </c>
      <c r="K638" s="69" t="s">
        <v>594</v>
      </c>
      <c r="L638" s="68"/>
    </row>
    <row r="639" spans="1:12" ht="20.25" customHeight="1">
      <c r="A639" s="71">
        <v>2081103</v>
      </c>
      <c r="B639" s="72" t="s">
        <v>80</v>
      </c>
      <c r="C639" s="73"/>
      <c r="D639" s="73">
        <f>N649</f>
        <v>0</v>
      </c>
      <c r="E639" s="97"/>
      <c r="J639" s="71">
        <v>2081001</v>
      </c>
      <c r="K639" s="72" t="s">
        <v>595</v>
      </c>
      <c r="L639" s="68"/>
    </row>
    <row r="640" spans="1:12" ht="20.25" customHeight="1">
      <c r="A640" s="71">
        <v>2081104</v>
      </c>
      <c r="B640" s="72" t="s">
        <v>604</v>
      </c>
      <c r="C640" s="73"/>
      <c r="D640" s="73">
        <f>N650</f>
        <v>0</v>
      </c>
      <c r="E640" s="97"/>
      <c r="J640" s="71">
        <v>2081002</v>
      </c>
      <c r="K640" s="72" t="s">
        <v>596</v>
      </c>
      <c r="L640" s="68"/>
    </row>
    <row r="641" spans="1:12" ht="20.25" customHeight="1">
      <c r="A641" s="71">
        <v>2081105</v>
      </c>
      <c r="B641" s="72" t="s">
        <v>605</v>
      </c>
      <c r="C641" s="73"/>
      <c r="D641" s="73">
        <v>6</v>
      </c>
      <c r="E641" s="97"/>
      <c r="J641" s="71">
        <v>2081003</v>
      </c>
      <c r="K641" s="72" t="s">
        <v>597</v>
      </c>
      <c r="L641" s="68"/>
    </row>
    <row r="642" spans="1:12" ht="20.25" customHeight="1">
      <c r="A642" s="71">
        <v>2081106</v>
      </c>
      <c r="B642" s="72" t="s">
        <v>606</v>
      </c>
      <c r="C642" s="73"/>
      <c r="D642" s="73">
        <f>N652</f>
        <v>0</v>
      </c>
      <c r="E642" s="97"/>
      <c r="J642" s="71">
        <v>2081004</v>
      </c>
      <c r="K642" s="72" t="s">
        <v>599</v>
      </c>
      <c r="L642" s="68"/>
    </row>
    <row r="643" spans="1:12" ht="20.25" customHeight="1">
      <c r="A643" s="71">
        <v>2081107</v>
      </c>
      <c r="B643" s="72" t="s">
        <v>607</v>
      </c>
      <c r="C643" s="73"/>
      <c r="D643" s="73">
        <f>N653</f>
        <v>0</v>
      </c>
      <c r="E643" s="97"/>
      <c r="J643" s="71">
        <v>2081005</v>
      </c>
      <c r="K643" s="72" t="s">
        <v>600</v>
      </c>
      <c r="L643" s="68"/>
    </row>
    <row r="644" spans="1:12" ht="20.25" customHeight="1">
      <c r="A644" s="71">
        <v>2081199</v>
      </c>
      <c r="B644" s="72" t="s">
        <v>608</v>
      </c>
      <c r="C644" s="73"/>
      <c r="D644" s="73">
        <v>0</v>
      </c>
      <c r="E644" s="97"/>
      <c r="J644" s="71">
        <v>2081006</v>
      </c>
      <c r="K644" s="72" t="s">
        <v>601</v>
      </c>
      <c r="L644" s="68"/>
    </row>
    <row r="645" spans="1:12" ht="20.25" customHeight="1">
      <c r="A645" s="69">
        <v>20816</v>
      </c>
      <c r="B645" s="69" t="s">
        <v>609</v>
      </c>
      <c r="C645" s="70">
        <f>SUM(C646:C649)</f>
        <v>0</v>
      </c>
      <c r="D645" s="70">
        <f>SUM(D646:D649)</f>
        <v>0</v>
      </c>
      <c r="E645" s="97"/>
      <c r="J645" s="71">
        <v>2081099</v>
      </c>
      <c r="K645" s="72" t="s">
        <v>602</v>
      </c>
      <c r="L645" s="68"/>
    </row>
    <row r="646" spans="1:12" ht="20.25" customHeight="1">
      <c r="A646" s="71">
        <v>2081601</v>
      </c>
      <c r="B646" s="72" t="s">
        <v>78</v>
      </c>
      <c r="C646" s="73"/>
      <c r="D646" s="73">
        <f>N656</f>
        <v>0</v>
      </c>
      <c r="E646" s="97"/>
      <c r="J646" s="69">
        <v>20811</v>
      </c>
      <c r="K646" s="69" t="s">
        <v>603</v>
      </c>
      <c r="L646" s="68"/>
    </row>
    <row r="647" spans="1:12" ht="20.25" customHeight="1">
      <c r="A647" s="71">
        <v>2081602</v>
      </c>
      <c r="B647" s="72" t="s">
        <v>79</v>
      </c>
      <c r="C647" s="73"/>
      <c r="D647" s="73">
        <f>N657</f>
        <v>0</v>
      </c>
      <c r="E647" s="97"/>
      <c r="J647" s="71">
        <v>2081101</v>
      </c>
      <c r="K647" s="72" t="s">
        <v>78</v>
      </c>
      <c r="L647" s="68"/>
    </row>
    <row r="648" spans="1:12" ht="20.25" customHeight="1">
      <c r="A648" s="71">
        <v>2081603</v>
      </c>
      <c r="B648" s="72" t="s">
        <v>80</v>
      </c>
      <c r="C648" s="73"/>
      <c r="D648" s="73">
        <f>N658</f>
        <v>0</v>
      </c>
      <c r="E648" s="97"/>
      <c r="J648" s="71">
        <v>2081102</v>
      </c>
      <c r="K648" s="72" t="s">
        <v>79</v>
      </c>
      <c r="L648" s="68"/>
    </row>
    <row r="649" spans="1:12" ht="20.25" customHeight="1">
      <c r="A649" s="71">
        <v>2081699</v>
      </c>
      <c r="B649" s="72" t="s">
        <v>610</v>
      </c>
      <c r="C649" s="73"/>
      <c r="D649" s="73">
        <f>N659</f>
        <v>0</v>
      </c>
      <c r="E649" s="97"/>
      <c r="J649" s="71">
        <v>2081103</v>
      </c>
      <c r="K649" s="72" t="s">
        <v>80</v>
      </c>
      <c r="L649" s="68"/>
    </row>
    <row r="650" spans="1:12" ht="20.25" customHeight="1">
      <c r="A650" s="69">
        <v>20819</v>
      </c>
      <c r="B650" s="69" t="s">
        <v>611</v>
      </c>
      <c r="C650" s="70">
        <f>SUM(C651:C652)</f>
        <v>610</v>
      </c>
      <c r="D650" s="70">
        <f>SUM(D651:D652)</f>
        <v>223</v>
      </c>
      <c r="E650" s="97">
        <f t="shared" ref="E650:E710" si="39">D650/C650</f>
        <v>0.36557377049180328</v>
      </c>
      <c r="J650" s="71">
        <v>2081104</v>
      </c>
      <c r="K650" s="72" t="s">
        <v>604</v>
      </c>
      <c r="L650" s="68"/>
    </row>
    <row r="651" spans="1:12" ht="20.25" customHeight="1">
      <c r="A651" s="71">
        <v>2081901</v>
      </c>
      <c r="B651" s="72" t="s">
        <v>612</v>
      </c>
      <c r="C651" s="73">
        <v>18</v>
      </c>
      <c r="D651" s="73">
        <v>7</v>
      </c>
      <c r="E651" s="98">
        <f t="shared" si="39"/>
        <v>0.3888888888888889</v>
      </c>
      <c r="F651" s="89">
        <v>5</v>
      </c>
      <c r="J651" s="71">
        <v>2081105</v>
      </c>
      <c r="K651" s="72" t="s">
        <v>605</v>
      </c>
      <c r="L651" s="68"/>
    </row>
    <row r="652" spans="1:12" ht="20.25" customHeight="1">
      <c r="A652" s="71">
        <v>2081902</v>
      </c>
      <c r="B652" s="72" t="s">
        <v>613</v>
      </c>
      <c r="C652" s="73">
        <v>592</v>
      </c>
      <c r="D652" s="73">
        <v>216</v>
      </c>
      <c r="E652" s="98">
        <f t="shared" si="39"/>
        <v>0.36486486486486486</v>
      </c>
      <c r="F652" s="89">
        <v>141</v>
      </c>
      <c r="J652" s="71">
        <v>2081106</v>
      </c>
      <c r="K652" s="72" t="s">
        <v>606</v>
      </c>
      <c r="L652" s="68"/>
    </row>
    <row r="653" spans="1:12" ht="20.25" customHeight="1">
      <c r="A653" s="69">
        <v>20820</v>
      </c>
      <c r="B653" s="69" t="s">
        <v>614</v>
      </c>
      <c r="C653" s="70">
        <f>SUM(C654:C655)</f>
        <v>2</v>
      </c>
      <c r="D653" s="70">
        <f>SUM(D654:D655)</f>
        <v>0</v>
      </c>
      <c r="E653" s="97">
        <f t="shared" si="39"/>
        <v>0</v>
      </c>
      <c r="J653" s="71">
        <v>2081107</v>
      </c>
      <c r="K653" s="72" t="s">
        <v>607</v>
      </c>
      <c r="L653" s="68"/>
    </row>
    <row r="654" spans="1:12" ht="20.25" customHeight="1">
      <c r="A654" s="71">
        <v>2082001</v>
      </c>
      <c r="B654" s="72" t="s">
        <v>615</v>
      </c>
      <c r="C654" s="73">
        <v>2</v>
      </c>
      <c r="D654" s="73">
        <f>N664</f>
        <v>0</v>
      </c>
      <c r="E654" s="97">
        <f t="shared" si="39"/>
        <v>0</v>
      </c>
      <c r="J654" s="71">
        <v>2081199</v>
      </c>
      <c r="K654" s="72" t="s">
        <v>608</v>
      </c>
      <c r="L654" s="68"/>
    </row>
    <row r="655" spans="1:12" ht="20.25" customHeight="1">
      <c r="A655" s="71">
        <v>2082002</v>
      </c>
      <c r="B655" s="72" t="s">
        <v>616</v>
      </c>
      <c r="C655" s="73"/>
      <c r="D655" s="73">
        <f>N665</f>
        <v>0</v>
      </c>
      <c r="E655" s="97"/>
      <c r="J655" s="69">
        <v>20816</v>
      </c>
      <c r="K655" s="69" t="s">
        <v>609</v>
      </c>
      <c r="L655" s="68"/>
    </row>
    <row r="656" spans="1:12" ht="20.25" customHeight="1">
      <c r="A656" s="69">
        <v>20821</v>
      </c>
      <c r="B656" s="69" t="s">
        <v>617</v>
      </c>
      <c r="C656" s="70">
        <f>SUM(C657:C658)</f>
        <v>0</v>
      </c>
      <c r="D656" s="70">
        <f>SUM(D657:D658)</f>
        <v>51</v>
      </c>
      <c r="E656" s="97"/>
      <c r="J656" s="71">
        <v>2081601</v>
      </c>
      <c r="K656" s="72" t="s">
        <v>78</v>
      </c>
      <c r="L656" s="68"/>
    </row>
    <row r="657" spans="1:12" ht="20.25" customHeight="1">
      <c r="A657" s="71">
        <v>2082101</v>
      </c>
      <c r="B657" s="72" t="s">
        <v>618</v>
      </c>
      <c r="C657" s="73"/>
      <c r="D657" s="73">
        <v>1</v>
      </c>
      <c r="E657" s="97"/>
      <c r="F657" s="89">
        <v>1</v>
      </c>
      <c r="J657" s="71">
        <v>2081602</v>
      </c>
      <c r="K657" s="72" t="s">
        <v>79</v>
      </c>
      <c r="L657" s="68"/>
    </row>
    <row r="658" spans="1:12" ht="20.25" customHeight="1">
      <c r="A658" s="71">
        <v>2082102</v>
      </c>
      <c r="B658" s="72" t="s">
        <v>619</v>
      </c>
      <c r="C658" s="73"/>
      <c r="D658" s="73">
        <v>50</v>
      </c>
      <c r="E658" s="97"/>
      <c r="F658" s="89">
        <v>32</v>
      </c>
      <c r="J658" s="71">
        <v>2081603</v>
      </c>
      <c r="K658" s="72" t="s">
        <v>80</v>
      </c>
      <c r="L658" s="68"/>
    </row>
    <row r="659" spans="1:12" ht="20.25" customHeight="1">
      <c r="A659" s="71">
        <v>20824</v>
      </c>
      <c r="B659" s="69" t="s">
        <v>620</v>
      </c>
      <c r="C659" s="70">
        <f>SUM(C660:C661)</f>
        <v>0</v>
      </c>
      <c r="D659" s="70">
        <f>SUM(D660:D661)</f>
        <v>0</v>
      </c>
      <c r="E659" s="97"/>
      <c r="J659" s="71">
        <v>2081699</v>
      </c>
      <c r="K659" s="72" t="s">
        <v>610</v>
      </c>
      <c r="L659" s="68"/>
    </row>
    <row r="660" spans="1:12" ht="20.25" customHeight="1">
      <c r="A660" s="71">
        <v>2082401</v>
      </c>
      <c r="B660" s="72" t="s">
        <v>621</v>
      </c>
      <c r="C660" s="74"/>
      <c r="D660" s="74">
        <f>N670</f>
        <v>0</v>
      </c>
      <c r="E660" s="97"/>
      <c r="J660" s="69">
        <v>20819</v>
      </c>
      <c r="K660" s="69" t="s">
        <v>622</v>
      </c>
      <c r="L660" s="68"/>
    </row>
    <row r="661" spans="1:12" ht="20.25" customHeight="1">
      <c r="A661" s="71">
        <v>2082402</v>
      </c>
      <c r="B661" s="72" t="s">
        <v>623</v>
      </c>
      <c r="C661" s="74"/>
      <c r="D661" s="74">
        <f>N671</f>
        <v>0</v>
      </c>
      <c r="E661" s="97"/>
      <c r="J661" s="71">
        <v>2081901</v>
      </c>
      <c r="K661" s="72" t="s">
        <v>612</v>
      </c>
      <c r="L661" s="68"/>
    </row>
    <row r="662" spans="1:12" ht="20.25" customHeight="1">
      <c r="A662" s="69">
        <v>20825</v>
      </c>
      <c r="B662" s="69" t="s">
        <v>624</v>
      </c>
      <c r="C662" s="70">
        <f>SUM(C663:C664)</f>
        <v>6.14</v>
      </c>
      <c r="D662" s="70">
        <f>SUM(D663:D664)</f>
        <v>2</v>
      </c>
      <c r="E662" s="97">
        <f t="shared" si="39"/>
        <v>0.32573289902280134</v>
      </c>
      <c r="J662" s="71">
        <v>2081902</v>
      </c>
      <c r="K662" s="72" t="s">
        <v>613</v>
      </c>
      <c r="L662" s="68"/>
    </row>
    <row r="663" spans="1:12" ht="20.25" customHeight="1">
      <c r="A663" s="71">
        <v>2082501</v>
      </c>
      <c r="B663" s="72" t="s">
        <v>625</v>
      </c>
      <c r="C663" s="73">
        <v>6.14</v>
      </c>
      <c r="D663" s="73">
        <v>2</v>
      </c>
      <c r="E663" s="98">
        <f t="shared" si="39"/>
        <v>0.32573289902280134</v>
      </c>
      <c r="F663" s="89">
        <v>1</v>
      </c>
      <c r="J663" s="69">
        <v>20820</v>
      </c>
      <c r="K663" s="69" t="s">
        <v>614</v>
      </c>
      <c r="L663" s="68"/>
    </row>
    <row r="664" spans="1:12" ht="20.25" customHeight="1">
      <c r="A664" s="71">
        <v>2082502</v>
      </c>
      <c r="B664" s="72" t="s">
        <v>626</v>
      </c>
      <c r="C664" s="73"/>
      <c r="D664" s="73">
        <v>0</v>
      </c>
      <c r="E664" s="97"/>
      <c r="J664" s="71">
        <v>2082001</v>
      </c>
      <c r="K664" s="72" t="s">
        <v>615</v>
      </c>
      <c r="L664" s="68"/>
    </row>
    <row r="665" spans="1:12" ht="20.25" customHeight="1">
      <c r="A665" s="69">
        <v>20826</v>
      </c>
      <c r="B665" s="69" t="s">
        <v>627</v>
      </c>
      <c r="C665" s="70">
        <f>SUM(C666:C668)</f>
        <v>655</v>
      </c>
      <c r="D665" s="70">
        <f>SUM(D666:D668)</f>
        <v>0</v>
      </c>
      <c r="E665" s="97">
        <f t="shared" si="39"/>
        <v>0</v>
      </c>
      <c r="J665" s="71">
        <v>2082002</v>
      </c>
      <c r="K665" s="72" t="s">
        <v>616</v>
      </c>
      <c r="L665" s="68"/>
    </row>
    <row r="666" spans="1:12" ht="20.25" customHeight="1">
      <c r="A666" s="71">
        <v>2082601</v>
      </c>
      <c r="B666" s="72" t="s">
        <v>1345</v>
      </c>
      <c r="C666" s="74"/>
      <c r="D666" s="74">
        <f>N676</f>
        <v>0</v>
      </c>
      <c r="E666" s="97"/>
      <c r="J666" s="69">
        <v>20821</v>
      </c>
      <c r="K666" s="69" t="s">
        <v>629</v>
      </c>
      <c r="L666" s="68"/>
    </row>
    <row r="667" spans="1:12" ht="20.25" customHeight="1">
      <c r="A667" s="71">
        <v>2082602</v>
      </c>
      <c r="B667" s="72" t="s">
        <v>630</v>
      </c>
      <c r="C667" s="73">
        <v>655</v>
      </c>
      <c r="D667" s="73">
        <v>0</v>
      </c>
      <c r="E667" s="97">
        <f t="shared" si="39"/>
        <v>0</v>
      </c>
      <c r="J667" s="71">
        <v>2082101</v>
      </c>
      <c r="K667" s="72" t="s">
        <v>618</v>
      </c>
      <c r="L667" s="68"/>
    </row>
    <row r="668" spans="1:12" ht="20.25" customHeight="1">
      <c r="A668" s="71">
        <v>2082699</v>
      </c>
      <c r="B668" s="72" t="s">
        <v>631</v>
      </c>
      <c r="C668" s="74"/>
      <c r="D668" s="74">
        <f>N678</f>
        <v>0</v>
      </c>
      <c r="E668" s="97"/>
      <c r="J668" s="71">
        <v>2082102</v>
      </c>
      <c r="K668" s="72" t="s">
        <v>619</v>
      </c>
      <c r="L668" s="68"/>
    </row>
    <row r="669" spans="1:12" ht="20.25" customHeight="1">
      <c r="A669" s="71">
        <v>20827</v>
      </c>
      <c r="B669" s="69" t="s">
        <v>632</v>
      </c>
      <c r="C669" s="75">
        <f>SUM(C670:C672)</f>
        <v>0</v>
      </c>
      <c r="D669" s="75">
        <f>SUM(D670:D672)</f>
        <v>0</v>
      </c>
      <c r="E669" s="97"/>
      <c r="J669" s="71">
        <v>20824</v>
      </c>
      <c r="K669" s="69" t="s">
        <v>620</v>
      </c>
      <c r="L669" s="68"/>
    </row>
    <row r="670" spans="1:12" ht="20.25" customHeight="1">
      <c r="A670" s="71">
        <v>2082701</v>
      </c>
      <c r="B670" s="72" t="s">
        <v>633</v>
      </c>
      <c r="C670" s="74"/>
      <c r="D670" s="74">
        <f>N680</f>
        <v>0</v>
      </c>
      <c r="E670" s="97"/>
      <c r="J670" s="71">
        <v>2082401</v>
      </c>
      <c r="K670" s="72" t="s">
        <v>621</v>
      </c>
      <c r="L670" s="68"/>
    </row>
    <row r="671" spans="1:12" ht="20.25" customHeight="1">
      <c r="A671" s="71">
        <v>2082702</v>
      </c>
      <c r="B671" s="72" t="s">
        <v>634</v>
      </c>
      <c r="C671" s="74"/>
      <c r="D671" s="74">
        <f>N681</f>
        <v>0</v>
      </c>
      <c r="E671" s="97"/>
      <c r="J671" s="71">
        <v>2082402</v>
      </c>
      <c r="K671" s="72" t="s">
        <v>623</v>
      </c>
      <c r="L671" s="68"/>
    </row>
    <row r="672" spans="1:12" ht="20.25" customHeight="1">
      <c r="A672" s="71">
        <v>2082799</v>
      </c>
      <c r="B672" s="72" t="s">
        <v>635</v>
      </c>
      <c r="C672" s="74"/>
      <c r="D672" s="74">
        <f>N683</f>
        <v>0</v>
      </c>
      <c r="E672" s="97"/>
      <c r="J672" s="69">
        <v>20825</v>
      </c>
      <c r="K672" s="69" t="s">
        <v>624</v>
      </c>
      <c r="L672" s="68"/>
    </row>
    <row r="673" spans="1:12" ht="20.25" customHeight="1">
      <c r="A673" s="69">
        <v>20828</v>
      </c>
      <c r="B673" s="69" t="s">
        <v>636</v>
      </c>
      <c r="C673" s="70">
        <f>SUM(C674:C680)</f>
        <v>2.4</v>
      </c>
      <c r="D673" s="70">
        <f>SUM(D674:D680)</f>
        <v>0</v>
      </c>
      <c r="E673" s="97">
        <f t="shared" si="39"/>
        <v>0</v>
      </c>
      <c r="J673" s="71">
        <v>2082501</v>
      </c>
      <c r="K673" s="72" t="s">
        <v>625</v>
      </c>
      <c r="L673" s="68"/>
    </row>
    <row r="674" spans="1:12" ht="20.25" customHeight="1">
      <c r="A674" s="71">
        <v>2082801</v>
      </c>
      <c r="B674" s="72" t="s">
        <v>78</v>
      </c>
      <c r="C674" s="74"/>
      <c r="D674" s="74">
        <f t="shared" ref="D674:D679" si="40">N685</f>
        <v>0</v>
      </c>
      <c r="E674" s="97"/>
      <c r="J674" s="71">
        <v>2082502</v>
      </c>
      <c r="K674" s="72" t="s">
        <v>626</v>
      </c>
      <c r="L674" s="68"/>
    </row>
    <row r="675" spans="1:12" ht="20.25" customHeight="1">
      <c r="A675" s="71">
        <v>2082802</v>
      </c>
      <c r="B675" s="72" t="s">
        <v>79</v>
      </c>
      <c r="C675" s="74"/>
      <c r="D675" s="74">
        <f t="shared" si="40"/>
        <v>0</v>
      </c>
      <c r="E675" s="97"/>
      <c r="J675" s="69">
        <v>20826</v>
      </c>
      <c r="K675" s="69" t="s">
        <v>637</v>
      </c>
      <c r="L675" s="68"/>
    </row>
    <row r="676" spans="1:12" ht="20.25" customHeight="1">
      <c r="A676" s="71">
        <v>2082803</v>
      </c>
      <c r="B676" s="72" t="s">
        <v>80</v>
      </c>
      <c r="C676" s="74"/>
      <c r="D676" s="74">
        <f t="shared" si="40"/>
        <v>0</v>
      </c>
      <c r="E676" s="97"/>
      <c r="J676" s="71">
        <v>2082601</v>
      </c>
      <c r="K676" s="72" t="s">
        <v>628</v>
      </c>
      <c r="L676" s="68"/>
    </row>
    <row r="677" spans="1:12" ht="20.25" customHeight="1">
      <c r="A677" s="71">
        <v>2082804</v>
      </c>
      <c r="B677" s="72" t="s">
        <v>638</v>
      </c>
      <c r="C677" s="74"/>
      <c r="D677" s="74">
        <f t="shared" si="40"/>
        <v>0</v>
      </c>
      <c r="E677" s="97"/>
      <c r="J677" s="71">
        <v>2082602</v>
      </c>
      <c r="K677" s="72" t="s">
        <v>630</v>
      </c>
      <c r="L677" s="68"/>
    </row>
    <row r="678" spans="1:12" ht="20.25" customHeight="1">
      <c r="A678" s="71">
        <v>2082805</v>
      </c>
      <c r="B678" s="72" t="s">
        <v>639</v>
      </c>
      <c r="C678" s="74"/>
      <c r="D678" s="74">
        <f t="shared" si="40"/>
        <v>0</v>
      </c>
      <c r="E678" s="97"/>
      <c r="J678" s="71">
        <v>2082699</v>
      </c>
      <c r="K678" s="72" t="s">
        <v>631</v>
      </c>
      <c r="L678" s="68"/>
    </row>
    <row r="679" spans="1:12" ht="20.25" customHeight="1">
      <c r="A679" s="71">
        <v>2082850</v>
      </c>
      <c r="B679" s="72" t="s">
        <v>87</v>
      </c>
      <c r="C679" s="74"/>
      <c r="D679" s="74">
        <f t="shared" si="40"/>
        <v>0</v>
      </c>
      <c r="E679" s="97"/>
      <c r="J679" s="71">
        <v>20827</v>
      </c>
      <c r="K679" s="69" t="s">
        <v>640</v>
      </c>
      <c r="L679" s="68"/>
    </row>
    <row r="680" spans="1:12" ht="20.25" customHeight="1">
      <c r="A680" s="71">
        <v>2082899</v>
      </c>
      <c r="B680" s="72" t="s">
        <v>641</v>
      </c>
      <c r="C680" s="73">
        <v>2.4</v>
      </c>
      <c r="D680" s="73">
        <v>0</v>
      </c>
      <c r="E680" s="97">
        <f t="shared" si="39"/>
        <v>0</v>
      </c>
      <c r="J680" s="71">
        <v>2082701</v>
      </c>
      <c r="K680" s="72" t="s">
        <v>633</v>
      </c>
      <c r="L680" s="68"/>
    </row>
    <row r="681" spans="1:12" ht="20.25" customHeight="1">
      <c r="A681" s="69">
        <v>20830</v>
      </c>
      <c r="B681" s="69" t="s">
        <v>642</v>
      </c>
      <c r="C681" s="70">
        <f>SUM(C682:C683)</f>
        <v>0</v>
      </c>
      <c r="D681" s="70">
        <f>SUM(D682:D683)</f>
        <v>0</v>
      </c>
      <c r="E681" s="97"/>
      <c r="J681" s="71">
        <v>2082702</v>
      </c>
      <c r="K681" s="72" t="s">
        <v>634</v>
      </c>
      <c r="L681" s="68"/>
    </row>
    <row r="682" spans="1:12" ht="20.25" customHeight="1">
      <c r="A682" s="71">
        <v>2083001</v>
      </c>
      <c r="B682" s="72" t="s">
        <v>643</v>
      </c>
      <c r="C682" s="73"/>
      <c r="D682" s="73">
        <f>N693</f>
        <v>0</v>
      </c>
      <c r="E682" s="97"/>
      <c r="J682" s="71">
        <v>2082703</v>
      </c>
      <c r="K682" s="72" t="s">
        <v>644</v>
      </c>
      <c r="L682" s="68"/>
    </row>
    <row r="683" spans="1:12" ht="20.25" customHeight="1">
      <c r="A683" s="71">
        <v>2083099</v>
      </c>
      <c r="B683" s="72" t="s">
        <v>645</v>
      </c>
      <c r="C683" s="73"/>
      <c r="D683" s="73">
        <f>N694</f>
        <v>0</v>
      </c>
      <c r="E683" s="97"/>
      <c r="J683" s="71">
        <v>2082799</v>
      </c>
      <c r="K683" s="72" t="s">
        <v>635</v>
      </c>
      <c r="L683" s="68"/>
    </row>
    <row r="684" spans="1:12" ht="20.25" customHeight="1">
      <c r="A684" s="69">
        <v>20899</v>
      </c>
      <c r="B684" s="69" t="s">
        <v>646</v>
      </c>
      <c r="C684" s="70">
        <f>C685</f>
        <v>147</v>
      </c>
      <c r="D684" s="70">
        <f>D685</f>
        <v>54</v>
      </c>
      <c r="E684" s="97">
        <f t="shared" si="39"/>
        <v>0.36734693877551022</v>
      </c>
      <c r="J684" s="69">
        <v>20828</v>
      </c>
      <c r="K684" s="69" t="s">
        <v>647</v>
      </c>
      <c r="L684" s="68"/>
    </row>
    <row r="685" spans="1:12" ht="20.25" customHeight="1">
      <c r="A685" s="71">
        <v>2089999</v>
      </c>
      <c r="B685" s="72" t="s">
        <v>648</v>
      </c>
      <c r="C685" s="73">
        <v>147</v>
      </c>
      <c r="D685" s="73">
        <v>54</v>
      </c>
      <c r="E685" s="97">
        <f t="shared" si="39"/>
        <v>0.36734693877551022</v>
      </c>
      <c r="F685" s="89">
        <v>8</v>
      </c>
      <c r="J685" s="71">
        <v>2082801</v>
      </c>
      <c r="K685" s="72" t="s">
        <v>78</v>
      </c>
      <c r="L685" s="68"/>
    </row>
    <row r="686" spans="1:12" ht="20.25" customHeight="1">
      <c r="A686" s="69">
        <v>210</v>
      </c>
      <c r="B686" s="69" t="s">
        <v>649</v>
      </c>
      <c r="C686" s="70">
        <f>C687+C692+C706+C710+C722+C725+C729+C736+C740+C744+C747+C756+C758</f>
        <v>1672.4</v>
      </c>
      <c r="D686" s="70">
        <f>D687+D692+D706+D710+D722+D725+D729+D736+D740+D744+D747+D756+D758</f>
        <v>853</v>
      </c>
      <c r="E686" s="97">
        <f t="shared" si="39"/>
        <v>0.51004544367376226</v>
      </c>
      <c r="J686" s="71">
        <v>2082802</v>
      </c>
      <c r="K686" s="72" t="s">
        <v>79</v>
      </c>
      <c r="L686" s="68"/>
    </row>
    <row r="687" spans="1:12" ht="20.25" customHeight="1">
      <c r="A687" s="69">
        <v>21001</v>
      </c>
      <c r="B687" s="69" t="s">
        <v>650</v>
      </c>
      <c r="C687" s="70">
        <f>SUM(C688:C691)</f>
        <v>0.1</v>
      </c>
      <c r="D687" s="70">
        <f>SUM(D688:D691)</f>
        <v>0</v>
      </c>
      <c r="E687" s="97">
        <f t="shared" si="39"/>
        <v>0</v>
      </c>
      <c r="J687" s="71">
        <v>2082803</v>
      </c>
      <c r="K687" s="72" t="s">
        <v>80</v>
      </c>
      <c r="L687" s="68"/>
    </row>
    <row r="688" spans="1:12" ht="20.25" customHeight="1">
      <c r="A688" s="71">
        <v>2100101</v>
      </c>
      <c r="B688" s="72" t="s">
        <v>78</v>
      </c>
      <c r="C688" s="73"/>
      <c r="D688" s="73">
        <f>N699</f>
        <v>0</v>
      </c>
      <c r="E688" s="97"/>
      <c r="J688" s="71">
        <v>2082804</v>
      </c>
      <c r="K688" s="72" t="s">
        <v>638</v>
      </c>
      <c r="L688" s="68"/>
    </row>
    <row r="689" spans="1:12" ht="20.25" customHeight="1">
      <c r="A689" s="71">
        <v>2100102</v>
      </c>
      <c r="B689" s="72" t="s">
        <v>79</v>
      </c>
      <c r="C689" s="73"/>
      <c r="D689" s="73">
        <f>N700</f>
        <v>0</v>
      </c>
      <c r="E689" s="97"/>
      <c r="J689" s="71">
        <v>2082805</v>
      </c>
      <c r="K689" s="72" t="s">
        <v>639</v>
      </c>
      <c r="L689" s="68"/>
    </row>
    <row r="690" spans="1:12" ht="20.25" customHeight="1">
      <c r="A690" s="71">
        <v>2100103</v>
      </c>
      <c r="B690" s="72" t="s">
        <v>80</v>
      </c>
      <c r="C690" s="73"/>
      <c r="D690" s="73">
        <f>N701</f>
        <v>0</v>
      </c>
      <c r="E690" s="97"/>
      <c r="J690" s="71">
        <v>2082850</v>
      </c>
      <c r="K690" s="72" t="s">
        <v>87</v>
      </c>
      <c r="L690" s="68"/>
    </row>
    <row r="691" spans="1:12" ht="20.25" customHeight="1">
      <c r="A691" s="71">
        <v>2100199</v>
      </c>
      <c r="B691" s="72" t="s">
        <v>651</v>
      </c>
      <c r="C691" s="73">
        <v>0.1</v>
      </c>
      <c r="D691" s="73">
        <f>N702</f>
        <v>0</v>
      </c>
      <c r="E691" s="97">
        <f t="shared" si="39"/>
        <v>0</v>
      </c>
      <c r="J691" s="71">
        <v>2082899</v>
      </c>
      <c r="K691" s="72" t="s">
        <v>641</v>
      </c>
      <c r="L691" s="68"/>
    </row>
    <row r="692" spans="1:12" ht="20.25" customHeight="1">
      <c r="A692" s="69">
        <v>21002</v>
      </c>
      <c r="B692" s="69" t="s">
        <v>652</v>
      </c>
      <c r="C692" s="70">
        <f>SUM(C693:C705)</f>
        <v>0</v>
      </c>
      <c r="D692" s="70">
        <f>SUM(D693:D705)</f>
        <v>0</v>
      </c>
      <c r="E692" s="97"/>
      <c r="J692" s="69">
        <v>20830</v>
      </c>
      <c r="K692" s="69" t="s">
        <v>653</v>
      </c>
      <c r="L692" s="68"/>
    </row>
    <row r="693" spans="1:12" ht="20.25" customHeight="1">
      <c r="A693" s="71">
        <v>2100201</v>
      </c>
      <c r="B693" s="72" t="s">
        <v>654</v>
      </c>
      <c r="C693" s="73"/>
      <c r="D693" s="73">
        <f t="shared" ref="D693:D705" si="41">N704</f>
        <v>0</v>
      </c>
      <c r="E693" s="97"/>
      <c r="J693" s="71">
        <v>2083001</v>
      </c>
      <c r="K693" s="72" t="s">
        <v>655</v>
      </c>
      <c r="L693" s="68"/>
    </row>
    <row r="694" spans="1:12" ht="20.25" customHeight="1">
      <c r="A694" s="71">
        <v>2100202</v>
      </c>
      <c r="B694" s="72" t="s">
        <v>656</v>
      </c>
      <c r="C694" s="73"/>
      <c r="D694" s="73">
        <f t="shared" si="41"/>
        <v>0</v>
      </c>
      <c r="E694" s="97"/>
      <c r="J694" s="71">
        <v>2083099</v>
      </c>
      <c r="K694" s="72" t="s">
        <v>657</v>
      </c>
      <c r="L694" s="68"/>
    </row>
    <row r="695" spans="1:12" ht="20.25" customHeight="1">
      <c r="A695" s="71">
        <v>2100203</v>
      </c>
      <c r="B695" s="72" t="s">
        <v>658</v>
      </c>
      <c r="C695" s="73"/>
      <c r="D695" s="73">
        <f t="shared" si="41"/>
        <v>0</v>
      </c>
      <c r="E695" s="97"/>
      <c r="J695" s="69">
        <v>20899</v>
      </c>
      <c r="K695" s="69" t="s">
        <v>659</v>
      </c>
      <c r="L695" s="68"/>
    </row>
    <row r="696" spans="1:12" ht="20.25" customHeight="1">
      <c r="A696" s="71">
        <v>2100204</v>
      </c>
      <c r="B696" s="72" t="s">
        <v>660</v>
      </c>
      <c r="C696" s="73"/>
      <c r="D696" s="73">
        <f t="shared" si="41"/>
        <v>0</v>
      </c>
      <c r="E696" s="97"/>
      <c r="J696" s="71">
        <v>2089901</v>
      </c>
      <c r="K696" s="72" t="s">
        <v>648</v>
      </c>
      <c r="L696" s="68"/>
    </row>
    <row r="697" spans="1:12" ht="20.25" customHeight="1">
      <c r="A697" s="71">
        <v>2100205</v>
      </c>
      <c r="B697" s="72" t="s">
        <v>661</v>
      </c>
      <c r="C697" s="73"/>
      <c r="D697" s="73">
        <f t="shared" si="41"/>
        <v>0</v>
      </c>
      <c r="E697" s="97"/>
      <c r="J697" s="69">
        <v>210</v>
      </c>
      <c r="K697" s="69" t="s">
        <v>649</v>
      </c>
      <c r="L697" s="68"/>
    </row>
    <row r="698" spans="1:12" ht="20.25" customHeight="1">
      <c r="A698" s="71">
        <v>2100206</v>
      </c>
      <c r="B698" s="72" t="s">
        <v>662</v>
      </c>
      <c r="C698" s="73"/>
      <c r="D698" s="73">
        <f t="shared" si="41"/>
        <v>0</v>
      </c>
      <c r="E698" s="97"/>
      <c r="J698" s="69">
        <v>21001</v>
      </c>
      <c r="K698" s="69" t="s">
        <v>663</v>
      </c>
      <c r="L698" s="68"/>
    </row>
    <row r="699" spans="1:12" ht="20.25" customHeight="1">
      <c r="A699" s="71">
        <v>2100207</v>
      </c>
      <c r="B699" s="72" t="s">
        <v>664</v>
      </c>
      <c r="C699" s="73"/>
      <c r="D699" s="73">
        <f t="shared" si="41"/>
        <v>0</v>
      </c>
      <c r="E699" s="97"/>
      <c r="J699" s="71">
        <v>2100101</v>
      </c>
      <c r="K699" s="72" t="s">
        <v>78</v>
      </c>
      <c r="L699" s="68"/>
    </row>
    <row r="700" spans="1:12" ht="20.25" customHeight="1">
      <c r="A700" s="71">
        <v>2100208</v>
      </c>
      <c r="B700" s="72" t="s">
        <v>665</v>
      </c>
      <c r="C700" s="73"/>
      <c r="D700" s="73">
        <f t="shared" si="41"/>
        <v>0</v>
      </c>
      <c r="E700" s="97"/>
      <c r="J700" s="71">
        <v>2100102</v>
      </c>
      <c r="K700" s="72" t="s">
        <v>79</v>
      </c>
      <c r="L700" s="68"/>
    </row>
    <row r="701" spans="1:12" ht="20.25" customHeight="1">
      <c r="A701" s="71">
        <v>2100209</v>
      </c>
      <c r="B701" s="72" t="s">
        <v>666</v>
      </c>
      <c r="C701" s="73"/>
      <c r="D701" s="73">
        <f t="shared" si="41"/>
        <v>0</v>
      </c>
      <c r="E701" s="97"/>
      <c r="J701" s="71">
        <v>2100103</v>
      </c>
      <c r="K701" s="72" t="s">
        <v>80</v>
      </c>
      <c r="L701" s="68"/>
    </row>
    <row r="702" spans="1:12" ht="20.25" customHeight="1">
      <c r="A702" s="71">
        <v>2100210</v>
      </c>
      <c r="B702" s="72" t="s">
        <v>667</v>
      </c>
      <c r="C702" s="73"/>
      <c r="D702" s="73">
        <f t="shared" si="41"/>
        <v>0</v>
      </c>
      <c r="E702" s="97"/>
      <c r="J702" s="71">
        <v>2100199</v>
      </c>
      <c r="K702" s="72" t="s">
        <v>651</v>
      </c>
      <c r="L702" s="68"/>
    </row>
    <row r="703" spans="1:12" ht="20.25" customHeight="1">
      <c r="A703" s="71">
        <v>2100211</v>
      </c>
      <c r="B703" s="72" t="s">
        <v>668</v>
      </c>
      <c r="C703" s="73"/>
      <c r="D703" s="73">
        <f t="shared" si="41"/>
        <v>0</v>
      </c>
      <c r="E703" s="97"/>
      <c r="J703" s="69">
        <v>21002</v>
      </c>
      <c r="K703" s="69" t="s">
        <v>652</v>
      </c>
      <c r="L703" s="68"/>
    </row>
    <row r="704" spans="1:12" ht="20.25" customHeight="1">
      <c r="A704" s="71">
        <v>2100212</v>
      </c>
      <c r="B704" s="72" t="s">
        <v>669</v>
      </c>
      <c r="C704" s="73"/>
      <c r="D704" s="73">
        <f t="shared" si="41"/>
        <v>0</v>
      </c>
      <c r="E704" s="97"/>
      <c r="J704" s="71">
        <v>2100201</v>
      </c>
      <c r="K704" s="72" t="s">
        <v>654</v>
      </c>
      <c r="L704" s="68"/>
    </row>
    <row r="705" spans="1:12" ht="20.25" customHeight="1">
      <c r="A705" s="71">
        <v>2100299</v>
      </c>
      <c r="B705" s="72" t="s">
        <v>670</v>
      </c>
      <c r="C705" s="73"/>
      <c r="D705" s="73">
        <f t="shared" si="41"/>
        <v>0</v>
      </c>
      <c r="E705" s="97"/>
      <c r="J705" s="71">
        <v>2100202</v>
      </c>
      <c r="K705" s="72" t="s">
        <v>656</v>
      </c>
      <c r="L705" s="68"/>
    </row>
    <row r="706" spans="1:12" ht="20.25" customHeight="1">
      <c r="A706" s="69">
        <v>21003</v>
      </c>
      <c r="B706" s="69" t="s">
        <v>671</v>
      </c>
      <c r="C706" s="70">
        <f>SUM(C707:C709)</f>
        <v>326.7</v>
      </c>
      <c r="D706" s="70">
        <f>SUM(D707:D709)</f>
        <v>135</v>
      </c>
      <c r="E706" s="97">
        <f t="shared" si="39"/>
        <v>0.41322314049586778</v>
      </c>
      <c r="J706" s="71">
        <v>2100203</v>
      </c>
      <c r="K706" s="72" t="s">
        <v>658</v>
      </c>
      <c r="L706" s="68"/>
    </row>
    <row r="707" spans="1:12" ht="20.25" customHeight="1">
      <c r="A707" s="71">
        <v>2100301</v>
      </c>
      <c r="B707" s="72" t="s">
        <v>672</v>
      </c>
      <c r="C707" s="73"/>
      <c r="D707" s="73">
        <f>N718</f>
        <v>0</v>
      </c>
      <c r="E707" s="97"/>
      <c r="J707" s="71">
        <v>2100204</v>
      </c>
      <c r="K707" s="72" t="s">
        <v>660</v>
      </c>
      <c r="L707" s="68"/>
    </row>
    <row r="708" spans="1:12" ht="20.25" customHeight="1">
      <c r="A708" s="71">
        <v>2100302</v>
      </c>
      <c r="B708" s="72" t="s">
        <v>673</v>
      </c>
      <c r="C708" s="73">
        <v>300</v>
      </c>
      <c r="D708" s="73">
        <v>135</v>
      </c>
      <c r="E708" s="98">
        <f t="shared" si="39"/>
        <v>0.45</v>
      </c>
      <c r="J708" s="71">
        <v>2100205</v>
      </c>
      <c r="K708" s="72" t="s">
        <v>661</v>
      </c>
      <c r="L708" s="68"/>
    </row>
    <row r="709" spans="1:12" ht="20.25" customHeight="1">
      <c r="A709" s="71">
        <v>2100399</v>
      </c>
      <c r="B709" s="72" t="s">
        <v>674</v>
      </c>
      <c r="C709" s="73">
        <v>26.7</v>
      </c>
      <c r="D709" s="73">
        <v>0</v>
      </c>
      <c r="E709" s="97">
        <f t="shared" si="39"/>
        <v>0</v>
      </c>
      <c r="J709" s="71">
        <v>2100206</v>
      </c>
      <c r="K709" s="72" t="s">
        <v>675</v>
      </c>
      <c r="L709" s="68"/>
    </row>
    <row r="710" spans="1:12" ht="20.25" customHeight="1">
      <c r="A710" s="69">
        <v>21004</v>
      </c>
      <c r="B710" s="69" t="s">
        <v>676</v>
      </c>
      <c r="C710" s="70">
        <f>SUM(C711:C721)</f>
        <v>173.6</v>
      </c>
      <c r="D710" s="70">
        <f>SUM(D711:D721)</f>
        <v>48</v>
      </c>
      <c r="E710" s="97">
        <f t="shared" si="39"/>
        <v>0.27649769585253459</v>
      </c>
      <c r="J710" s="71">
        <v>2100207</v>
      </c>
      <c r="K710" s="72" t="s">
        <v>664</v>
      </c>
      <c r="L710" s="68"/>
    </row>
    <row r="711" spans="1:12" ht="20.25" customHeight="1">
      <c r="A711" s="71">
        <v>2100401</v>
      </c>
      <c r="B711" s="72" t="s">
        <v>677</v>
      </c>
      <c r="C711" s="73"/>
      <c r="D711" s="73">
        <f t="shared" ref="D711:D717" si="42">N722</f>
        <v>0</v>
      </c>
      <c r="E711" s="97"/>
      <c r="J711" s="71">
        <v>2100208</v>
      </c>
      <c r="K711" s="72" t="s">
        <v>665</v>
      </c>
      <c r="L711" s="68"/>
    </row>
    <row r="712" spans="1:12" ht="20.25" customHeight="1">
      <c r="A712" s="71">
        <v>2100402</v>
      </c>
      <c r="B712" s="72" t="s">
        <v>678</v>
      </c>
      <c r="C712" s="73"/>
      <c r="D712" s="73">
        <f t="shared" si="42"/>
        <v>0</v>
      </c>
      <c r="E712" s="97"/>
      <c r="J712" s="71">
        <v>2100209</v>
      </c>
      <c r="K712" s="72" t="s">
        <v>666</v>
      </c>
      <c r="L712" s="68"/>
    </row>
    <row r="713" spans="1:12" ht="20.25" customHeight="1">
      <c r="A713" s="71">
        <v>2100403</v>
      </c>
      <c r="B713" s="72" t="s">
        <v>679</v>
      </c>
      <c r="C713" s="73"/>
      <c r="D713" s="73">
        <f t="shared" si="42"/>
        <v>0</v>
      </c>
      <c r="E713" s="97"/>
      <c r="J713" s="71">
        <v>2100210</v>
      </c>
      <c r="K713" s="72" t="s">
        <v>667</v>
      </c>
      <c r="L713" s="68"/>
    </row>
    <row r="714" spans="1:12" ht="20.25" customHeight="1">
      <c r="A714" s="71">
        <v>2100404</v>
      </c>
      <c r="B714" s="72" t="s">
        <v>680</v>
      </c>
      <c r="C714" s="73"/>
      <c r="D714" s="73">
        <f t="shared" si="42"/>
        <v>0</v>
      </c>
      <c r="E714" s="97"/>
      <c r="J714" s="71">
        <v>2100211</v>
      </c>
      <c r="K714" s="72" t="s">
        <v>668</v>
      </c>
      <c r="L714" s="68"/>
    </row>
    <row r="715" spans="1:12" ht="20.25" customHeight="1">
      <c r="A715" s="71">
        <v>2100405</v>
      </c>
      <c r="B715" s="72" t="s">
        <v>681</v>
      </c>
      <c r="C715" s="73"/>
      <c r="D715" s="73">
        <f t="shared" si="42"/>
        <v>0</v>
      </c>
      <c r="E715" s="97"/>
      <c r="J715" s="71">
        <v>2100212</v>
      </c>
      <c r="K715" s="72" t="s">
        <v>682</v>
      </c>
      <c r="L715" s="68"/>
    </row>
    <row r="716" spans="1:12" ht="20.25" customHeight="1">
      <c r="A716" s="71">
        <v>2100406</v>
      </c>
      <c r="B716" s="72" t="s">
        <v>683</v>
      </c>
      <c r="C716" s="73"/>
      <c r="D716" s="73">
        <f t="shared" si="42"/>
        <v>0</v>
      </c>
      <c r="E716" s="97"/>
      <c r="J716" s="71">
        <v>2100299</v>
      </c>
      <c r="K716" s="72" t="s">
        <v>670</v>
      </c>
      <c r="L716" s="68"/>
    </row>
    <row r="717" spans="1:12" ht="20.25" customHeight="1">
      <c r="A717" s="71">
        <v>2100407</v>
      </c>
      <c r="B717" s="72" t="s">
        <v>684</v>
      </c>
      <c r="C717" s="73"/>
      <c r="D717" s="73">
        <f t="shared" si="42"/>
        <v>0</v>
      </c>
      <c r="E717" s="97"/>
      <c r="J717" s="69">
        <v>21003</v>
      </c>
      <c r="K717" s="69" t="s">
        <v>685</v>
      </c>
      <c r="L717" s="68"/>
    </row>
    <row r="718" spans="1:12" ht="20.25" customHeight="1">
      <c r="A718" s="71">
        <v>2100408</v>
      </c>
      <c r="B718" s="72" t="s">
        <v>686</v>
      </c>
      <c r="C718" s="73">
        <v>173.6</v>
      </c>
      <c r="D718" s="73">
        <v>48</v>
      </c>
      <c r="E718" s="98">
        <f t="shared" ref="E718:E759" si="43">D718/C718</f>
        <v>0.27649769585253459</v>
      </c>
      <c r="J718" s="71">
        <v>2100301</v>
      </c>
      <c r="K718" s="72" t="s">
        <v>672</v>
      </c>
      <c r="L718" s="68"/>
    </row>
    <row r="719" spans="1:12" ht="20.25" customHeight="1">
      <c r="A719" s="71">
        <v>2100409</v>
      </c>
      <c r="B719" s="72" t="s">
        <v>687</v>
      </c>
      <c r="C719" s="73"/>
      <c r="D719" s="73">
        <v>0</v>
      </c>
      <c r="E719" s="97"/>
      <c r="J719" s="71">
        <v>2100302</v>
      </c>
      <c r="K719" s="72" t="s">
        <v>673</v>
      </c>
      <c r="L719" s="68"/>
    </row>
    <row r="720" spans="1:12" ht="20.25" customHeight="1">
      <c r="A720" s="71">
        <v>2100410</v>
      </c>
      <c r="B720" s="72" t="s">
        <v>688</v>
      </c>
      <c r="C720" s="73"/>
      <c r="D720" s="73">
        <v>0</v>
      </c>
      <c r="E720" s="97"/>
      <c r="J720" s="71">
        <v>2100399</v>
      </c>
      <c r="K720" s="72" t="s">
        <v>674</v>
      </c>
      <c r="L720" s="68"/>
    </row>
    <row r="721" spans="1:12" ht="20.25" customHeight="1">
      <c r="A721" s="71">
        <v>2100499</v>
      </c>
      <c r="B721" s="72" t="s">
        <v>689</v>
      </c>
      <c r="C721" s="73"/>
      <c r="D721" s="73">
        <f>N732</f>
        <v>0</v>
      </c>
      <c r="E721" s="97"/>
      <c r="J721" s="69">
        <v>21004</v>
      </c>
      <c r="K721" s="69" t="s">
        <v>690</v>
      </c>
      <c r="L721" s="68"/>
    </row>
    <row r="722" spans="1:12" ht="20.25" customHeight="1">
      <c r="A722" s="69">
        <v>21006</v>
      </c>
      <c r="B722" s="69" t="s">
        <v>691</v>
      </c>
      <c r="C722" s="70">
        <f>SUM(C723:C724)</f>
        <v>0</v>
      </c>
      <c r="D722" s="70">
        <f>SUM(D723:D724)</f>
        <v>0</v>
      </c>
      <c r="E722" s="97"/>
      <c r="J722" s="71">
        <v>2100401</v>
      </c>
      <c r="K722" s="72" t="s">
        <v>677</v>
      </c>
      <c r="L722" s="68"/>
    </row>
    <row r="723" spans="1:12" ht="20.25" customHeight="1">
      <c r="A723" s="71">
        <v>2100601</v>
      </c>
      <c r="B723" s="72" t="s">
        <v>692</v>
      </c>
      <c r="C723" s="73"/>
      <c r="D723" s="73">
        <f>N734</f>
        <v>0</v>
      </c>
      <c r="E723" s="97"/>
      <c r="J723" s="71">
        <v>2100402</v>
      </c>
      <c r="K723" s="72" t="s">
        <v>678</v>
      </c>
      <c r="L723" s="68"/>
    </row>
    <row r="724" spans="1:12" ht="20.25" customHeight="1">
      <c r="A724" s="71">
        <v>2100699</v>
      </c>
      <c r="B724" s="72" t="s">
        <v>693</v>
      </c>
      <c r="C724" s="73"/>
      <c r="D724" s="73">
        <f>N735</f>
        <v>0</v>
      </c>
      <c r="E724" s="97"/>
      <c r="J724" s="71">
        <v>2100403</v>
      </c>
      <c r="K724" s="72" t="s">
        <v>679</v>
      </c>
      <c r="L724" s="68"/>
    </row>
    <row r="725" spans="1:12" ht="20.25" customHeight="1">
      <c r="A725" s="69">
        <v>21007</v>
      </c>
      <c r="B725" s="69" t="s">
        <v>694</v>
      </c>
      <c r="C725" s="70">
        <f>SUM(C726:C728)</f>
        <v>270</v>
      </c>
      <c r="D725" s="70">
        <f>SUM(D726:D728)</f>
        <v>151</v>
      </c>
      <c r="E725" s="97">
        <f t="shared" si="43"/>
        <v>0.55925925925925923</v>
      </c>
      <c r="J725" s="71">
        <v>2100404</v>
      </c>
      <c r="K725" s="72" t="s">
        <v>680</v>
      </c>
      <c r="L725" s="68"/>
    </row>
    <row r="726" spans="1:12" ht="20.25" customHeight="1">
      <c r="A726" s="71">
        <v>2100716</v>
      </c>
      <c r="B726" s="72" t="s">
        <v>695</v>
      </c>
      <c r="C726" s="73"/>
      <c r="D726" s="73">
        <f>N737</f>
        <v>0</v>
      </c>
      <c r="E726" s="97"/>
      <c r="J726" s="71">
        <v>2100405</v>
      </c>
      <c r="K726" s="72" t="s">
        <v>681</v>
      </c>
      <c r="L726" s="68"/>
    </row>
    <row r="727" spans="1:12" ht="20.25" customHeight="1">
      <c r="A727" s="71">
        <v>2100717</v>
      </c>
      <c r="B727" s="72" t="s">
        <v>696</v>
      </c>
      <c r="C727" s="73">
        <v>270</v>
      </c>
      <c r="D727" s="73">
        <v>139</v>
      </c>
      <c r="E727" s="98">
        <f t="shared" si="43"/>
        <v>0.51481481481481484</v>
      </c>
      <c r="J727" s="71">
        <v>2100406</v>
      </c>
      <c r="K727" s="72" t="s">
        <v>683</v>
      </c>
      <c r="L727" s="68"/>
    </row>
    <row r="728" spans="1:12" ht="20.25" customHeight="1">
      <c r="A728" s="71">
        <v>2100799</v>
      </c>
      <c r="B728" s="72" t="s">
        <v>697</v>
      </c>
      <c r="C728" s="73"/>
      <c r="D728" s="73">
        <v>12</v>
      </c>
      <c r="E728" s="97"/>
      <c r="J728" s="71">
        <v>2100407</v>
      </c>
      <c r="K728" s="72" t="s">
        <v>684</v>
      </c>
      <c r="L728" s="68"/>
    </row>
    <row r="729" spans="1:12" ht="20.25" customHeight="1">
      <c r="A729" s="69">
        <v>21011</v>
      </c>
      <c r="B729" s="69" t="s">
        <v>698</v>
      </c>
      <c r="C729" s="70">
        <f>C730+C731+C734+C735</f>
        <v>355</v>
      </c>
      <c r="D729" s="70">
        <f>D730+D731+D734+D735</f>
        <v>108</v>
      </c>
      <c r="E729" s="97">
        <f t="shared" si="43"/>
        <v>0.30422535211267604</v>
      </c>
      <c r="J729" s="71">
        <v>2100408</v>
      </c>
      <c r="K729" s="72" t="s">
        <v>686</v>
      </c>
      <c r="L729" s="68"/>
    </row>
    <row r="730" spans="1:12" ht="20.25" customHeight="1">
      <c r="A730" s="71">
        <v>2101101</v>
      </c>
      <c r="B730" s="72" t="s">
        <v>699</v>
      </c>
      <c r="C730" s="73">
        <v>27</v>
      </c>
      <c r="D730" s="73">
        <v>5</v>
      </c>
      <c r="E730" s="98">
        <f t="shared" si="43"/>
        <v>0.18518518518518517</v>
      </c>
      <c r="J730" s="71">
        <v>2100409</v>
      </c>
      <c r="K730" s="72" t="s">
        <v>700</v>
      </c>
      <c r="L730" s="68"/>
    </row>
    <row r="731" spans="1:12" ht="20.25" customHeight="1">
      <c r="A731" s="71">
        <v>2101102</v>
      </c>
      <c r="B731" s="72" t="s">
        <v>701</v>
      </c>
      <c r="C731" s="73">
        <v>73</v>
      </c>
      <c r="D731" s="73">
        <v>26</v>
      </c>
      <c r="E731" s="98">
        <f t="shared" si="43"/>
        <v>0.35616438356164382</v>
      </c>
      <c r="J731" s="71">
        <v>2100410</v>
      </c>
      <c r="K731" s="72" t="s">
        <v>688</v>
      </c>
      <c r="L731" s="68"/>
    </row>
    <row r="732" spans="1:12" ht="20.25" customHeight="1">
      <c r="A732" s="71">
        <v>210110201</v>
      </c>
      <c r="B732" s="72" t="s">
        <v>702</v>
      </c>
      <c r="C732" s="73"/>
      <c r="D732" s="73">
        <v>0</v>
      </c>
      <c r="E732" s="97"/>
      <c r="J732" s="71">
        <v>2100499</v>
      </c>
      <c r="K732" s="72" t="s">
        <v>689</v>
      </c>
      <c r="L732" s="68"/>
    </row>
    <row r="733" spans="1:12" ht="20.25" customHeight="1">
      <c r="A733" s="71">
        <v>210110202</v>
      </c>
      <c r="B733" s="72" t="s">
        <v>703</v>
      </c>
      <c r="C733" s="73"/>
      <c r="D733" s="73">
        <v>0</v>
      </c>
      <c r="E733" s="97"/>
      <c r="J733" s="69">
        <v>21006</v>
      </c>
      <c r="K733" s="69" t="s">
        <v>704</v>
      </c>
      <c r="L733" s="68"/>
    </row>
    <row r="734" spans="1:12" ht="20.25" customHeight="1">
      <c r="A734" s="71">
        <v>2101103</v>
      </c>
      <c r="B734" s="72" t="s">
        <v>705</v>
      </c>
      <c r="C734" s="73">
        <v>255</v>
      </c>
      <c r="D734" s="73">
        <v>77</v>
      </c>
      <c r="E734" s="98">
        <f t="shared" si="43"/>
        <v>0.30196078431372547</v>
      </c>
      <c r="J734" s="71">
        <v>2100601</v>
      </c>
      <c r="K734" s="72" t="s">
        <v>692</v>
      </c>
      <c r="L734" s="68"/>
    </row>
    <row r="735" spans="1:12" ht="20.25" customHeight="1">
      <c r="A735" s="71">
        <v>2101199</v>
      </c>
      <c r="B735" s="72" t="s">
        <v>706</v>
      </c>
      <c r="C735" s="73"/>
      <c r="D735" s="73">
        <f>N746</f>
        <v>0</v>
      </c>
      <c r="E735" s="97"/>
      <c r="J735" s="71">
        <v>2100699</v>
      </c>
      <c r="K735" s="72" t="s">
        <v>693</v>
      </c>
      <c r="L735" s="68"/>
    </row>
    <row r="736" spans="1:12" ht="20.25" customHeight="1">
      <c r="A736" s="69">
        <v>21012</v>
      </c>
      <c r="B736" s="69" t="s">
        <v>707</v>
      </c>
      <c r="C736" s="70">
        <f>SUM(C737:C739)</f>
        <v>266</v>
      </c>
      <c r="D736" s="70">
        <f>SUM(D737:D739)</f>
        <v>391</v>
      </c>
      <c r="E736" s="97">
        <f t="shared" si="43"/>
        <v>1.4699248120300752</v>
      </c>
      <c r="J736" s="69">
        <v>21007</v>
      </c>
      <c r="K736" s="69" t="s">
        <v>694</v>
      </c>
      <c r="L736" s="68"/>
    </row>
    <row r="737" spans="1:12" ht="20.25" customHeight="1">
      <c r="A737" s="71">
        <v>2101201</v>
      </c>
      <c r="B737" s="72" t="s">
        <v>708</v>
      </c>
      <c r="C737" s="74"/>
      <c r="D737" s="74">
        <f>N748+N682</f>
        <v>0</v>
      </c>
      <c r="E737" s="97"/>
      <c r="J737" s="71">
        <v>2100716</v>
      </c>
      <c r="K737" s="72" t="s">
        <v>695</v>
      </c>
      <c r="L737" s="68"/>
    </row>
    <row r="738" spans="1:12" ht="20.25" customHeight="1">
      <c r="A738" s="71">
        <v>2101202</v>
      </c>
      <c r="B738" s="72" t="s">
        <v>709</v>
      </c>
      <c r="C738" s="73">
        <v>266</v>
      </c>
      <c r="D738" s="73">
        <v>391</v>
      </c>
      <c r="E738" s="97">
        <f t="shared" si="43"/>
        <v>1.4699248120300752</v>
      </c>
      <c r="J738" s="71">
        <v>2100717</v>
      </c>
      <c r="K738" s="72" t="s">
        <v>696</v>
      </c>
      <c r="L738" s="68"/>
    </row>
    <row r="739" spans="1:12" ht="20.25" customHeight="1">
      <c r="A739" s="71">
        <v>2101299</v>
      </c>
      <c r="B739" s="72" t="s">
        <v>710</v>
      </c>
      <c r="C739" s="73"/>
      <c r="D739" s="73">
        <f>N750</f>
        <v>0</v>
      </c>
      <c r="E739" s="97"/>
      <c r="J739" s="71">
        <v>2100799</v>
      </c>
      <c r="K739" s="72" t="s">
        <v>697</v>
      </c>
      <c r="L739" s="68"/>
    </row>
    <row r="740" spans="1:12" ht="20.25" customHeight="1">
      <c r="A740" s="69">
        <v>21013</v>
      </c>
      <c r="B740" s="69" t="s">
        <v>711</v>
      </c>
      <c r="C740" s="70">
        <f>SUM(C741:C743)</f>
        <v>61</v>
      </c>
      <c r="D740" s="70">
        <f>SUM(D741:D743)</f>
        <v>17</v>
      </c>
      <c r="E740" s="97">
        <f t="shared" si="43"/>
        <v>0.27868852459016391</v>
      </c>
      <c r="J740" s="69">
        <v>21011</v>
      </c>
      <c r="K740" s="69" t="s">
        <v>712</v>
      </c>
      <c r="L740" s="68"/>
    </row>
    <row r="741" spans="1:12" ht="20.25" customHeight="1">
      <c r="A741" s="71">
        <v>2101301</v>
      </c>
      <c r="B741" s="72" t="s">
        <v>713</v>
      </c>
      <c r="C741" s="73">
        <v>3</v>
      </c>
      <c r="D741" s="73">
        <v>17</v>
      </c>
      <c r="E741" s="98">
        <f t="shared" si="43"/>
        <v>5.666666666666667</v>
      </c>
      <c r="J741" s="71">
        <v>2101101</v>
      </c>
      <c r="K741" s="72" t="s">
        <v>699</v>
      </c>
      <c r="L741" s="68"/>
    </row>
    <row r="742" spans="1:12" ht="20.25" customHeight="1">
      <c r="A742" s="71">
        <v>2101302</v>
      </c>
      <c r="B742" s="72" t="s">
        <v>714</v>
      </c>
      <c r="C742" s="73"/>
      <c r="D742" s="73">
        <f>N753</f>
        <v>0</v>
      </c>
      <c r="E742" s="97"/>
      <c r="J742" s="71">
        <v>2101102</v>
      </c>
      <c r="K742" s="72" t="s">
        <v>701</v>
      </c>
      <c r="L742" s="68"/>
    </row>
    <row r="743" spans="1:12" ht="20.25" customHeight="1">
      <c r="A743" s="71">
        <v>2101399</v>
      </c>
      <c r="B743" s="72" t="s">
        <v>715</v>
      </c>
      <c r="C743" s="73">
        <v>58</v>
      </c>
      <c r="D743" s="73">
        <v>0</v>
      </c>
      <c r="E743" s="97">
        <f t="shared" si="43"/>
        <v>0</v>
      </c>
      <c r="J743" s="71">
        <v>210110201</v>
      </c>
      <c r="K743" s="72" t="s">
        <v>702</v>
      </c>
      <c r="L743" s="68"/>
    </row>
    <row r="744" spans="1:12" ht="20.25" customHeight="1">
      <c r="A744" s="69">
        <v>21014</v>
      </c>
      <c r="B744" s="69" t="s">
        <v>716</v>
      </c>
      <c r="C744" s="70">
        <f>SUM(C745:C746)</f>
        <v>0</v>
      </c>
      <c r="D744" s="70">
        <f>SUM(D745:D746)</f>
        <v>0</v>
      </c>
      <c r="E744" s="97"/>
      <c r="J744" s="71">
        <v>210110202</v>
      </c>
      <c r="K744" s="72" t="s">
        <v>703</v>
      </c>
      <c r="L744" s="68"/>
    </row>
    <row r="745" spans="1:12" ht="20.25" customHeight="1">
      <c r="A745" s="71">
        <v>2101401</v>
      </c>
      <c r="B745" s="72" t="s">
        <v>717</v>
      </c>
      <c r="C745" s="73"/>
      <c r="D745" s="73">
        <v>0</v>
      </c>
      <c r="E745" s="97"/>
      <c r="J745" s="71">
        <v>2101103</v>
      </c>
      <c r="K745" s="72" t="s">
        <v>705</v>
      </c>
      <c r="L745" s="68"/>
    </row>
    <row r="746" spans="1:12" ht="20.25" customHeight="1">
      <c r="A746" s="71">
        <v>2101499</v>
      </c>
      <c r="B746" s="72" t="s">
        <v>718</v>
      </c>
      <c r="C746" s="73"/>
      <c r="D746" s="73">
        <v>0</v>
      </c>
      <c r="E746" s="97"/>
      <c r="J746" s="71">
        <v>2101199</v>
      </c>
      <c r="K746" s="72" t="s">
        <v>706</v>
      </c>
      <c r="L746" s="68"/>
    </row>
    <row r="747" spans="1:12" ht="20.25" customHeight="1">
      <c r="A747" s="69">
        <v>21015</v>
      </c>
      <c r="B747" s="69" t="s">
        <v>719</v>
      </c>
      <c r="C747" s="75">
        <f>SUM(C748:C755)</f>
        <v>0</v>
      </c>
      <c r="D747" s="75">
        <f>SUM(D748:D755)</f>
        <v>0</v>
      </c>
      <c r="E747" s="97"/>
      <c r="J747" s="69">
        <v>21012</v>
      </c>
      <c r="K747" s="69" t="s">
        <v>720</v>
      </c>
      <c r="L747" s="68"/>
    </row>
    <row r="748" spans="1:12" ht="20.25" customHeight="1">
      <c r="A748" s="71">
        <v>2101501</v>
      </c>
      <c r="B748" s="72" t="s">
        <v>78</v>
      </c>
      <c r="C748" s="74"/>
      <c r="D748" s="74">
        <f t="shared" ref="D748:D755" si="44">N759</f>
        <v>0</v>
      </c>
      <c r="E748" s="97"/>
      <c r="J748" s="71">
        <v>2101201</v>
      </c>
      <c r="K748" s="72" t="s">
        <v>708</v>
      </c>
      <c r="L748" s="68"/>
    </row>
    <row r="749" spans="1:12" ht="20.25" customHeight="1">
      <c r="A749" s="71">
        <v>2101502</v>
      </c>
      <c r="B749" s="72" t="s">
        <v>79</v>
      </c>
      <c r="C749" s="74"/>
      <c r="D749" s="74">
        <f t="shared" si="44"/>
        <v>0</v>
      </c>
      <c r="E749" s="97"/>
      <c r="J749" s="71">
        <v>2101202</v>
      </c>
      <c r="K749" s="72" t="s">
        <v>709</v>
      </c>
      <c r="L749" s="68"/>
    </row>
    <row r="750" spans="1:12" ht="20.25" customHeight="1">
      <c r="A750" s="71">
        <v>2101503</v>
      </c>
      <c r="B750" s="72" t="s">
        <v>80</v>
      </c>
      <c r="C750" s="74"/>
      <c r="D750" s="74">
        <f t="shared" si="44"/>
        <v>0</v>
      </c>
      <c r="E750" s="97"/>
      <c r="J750" s="71">
        <v>2101299</v>
      </c>
      <c r="K750" s="72" t="s">
        <v>710</v>
      </c>
      <c r="L750" s="68"/>
    </row>
    <row r="751" spans="1:12" ht="20.25" customHeight="1">
      <c r="A751" s="71">
        <v>2101504</v>
      </c>
      <c r="B751" s="72" t="s">
        <v>120</v>
      </c>
      <c r="C751" s="74"/>
      <c r="D751" s="74">
        <f t="shared" si="44"/>
        <v>0</v>
      </c>
      <c r="E751" s="97"/>
      <c r="J751" s="69">
        <v>21013</v>
      </c>
      <c r="K751" s="69" t="s">
        <v>721</v>
      </c>
      <c r="L751" s="68"/>
    </row>
    <row r="752" spans="1:12" ht="20.25" customHeight="1">
      <c r="A752" s="71">
        <v>2101505</v>
      </c>
      <c r="B752" s="72" t="s">
        <v>722</v>
      </c>
      <c r="C752" s="74"/>
      <c r="D752" s="74">
        <f t="shared" si="44"/>
        <v>0</v>
      </c>
      <c r="E752" s="97"/>
      <c r="J752" s="71">
        <v>2101301</v>
      </c>
      <c r="K752" s="72" t="s">
        <v>713</v>
      </c>
      <c r="L752" s="68"/>
    </row>
    <row r="753" spans="1:12" ht="20.25" customHeight="1">
      <c r="A753" s="71">
        <v>2101506</v>
      </c>
      <c r="B753" s="72" t="s">
        <v>723</v>
      </c>
      <c r="C753" s="74"/>
      <c r="D753" s="74">
        <f t="shared" si="44"/>
        <v>0</v>
      </c>
      <c r="E753" s="97"/>
      <c r="J753" s="71">
        <v>2101302</v>
      </c>
      <c r="K753" s="72" t="s">
        <v>714</v>
      </c>
      <c r="L753" s="68"/>
    </row>
    <row r="754" spans="1:12" ht="20.25" customHeight="1">
      <c r="A754" s="71">
        <v>2101550</v>
      </c>
      <c r="B754" s="72" t="s">
        <v>87</v>
      </c>
      <c r="C754" s="74"/>
      <c r="D754" s="74">
        <f t="shared" si="44"/>
        <v>0</v>
      </c>
      <c r="E754" s="97"/>
      <c r="J754" s="71">
        <v>2101399</v>
      </c>
      <c r="K754" s="72" t="s">
        <v>715</v>
      </c>
      <c r="L754" s="68"/>
    </row>
    <row r="755" spans="1:12" ht="20.25" customHeight="1">
      <c r="A755" s="71">
        <v>2101599</v>
      </c>
      <c r="B755" s="72" t="s">
        <v>724</v>
      </c>
      <c r="C755" s="74"/>
      <c r="D755" s="74">
        <f t="shared" si="44"/>
        <v>0</v>
      </c>
      <c r="E755" s="97"/>
      <c r="J755" s="69">
        <v>21014</v>
      </c>
      <c r="K755" s="69" t="s">
        <v>725</v>
      </c>
      <c r="L755" s="68"/>
    </row>
    <row r="756" spans="1:12" ht="20.25" customHeight="1">
      <c r="A756" s="69">
        <v>21016</v>
      </c>
      <c r="B756" s="69" t="s">
        <v>726</v>
      </c>
      <c r="C756" s="70">
        <f>C757</f>
        <v>0</v>
      </c>
      <c r="D756" s="70">
        <f>D757</f>
        <v>0</v>
      </c>
      <c r="E756" s="97"/>
      <c r="J756" s="71">
        <v>2101401</v>
      </c>
      <c r="K756" s="72" t="s">
        <v>717</v>
      </c>
      <c r="L756" s="68"/>
    </row>
    <row r="757" spans="1:12" ht="20.25" customHeight="1">
      <c r="A757" s="71">
        <v>2101601</v>
      </c>
      <c r="B757" s="72" t="s">
        <v>727</v>
      </c>
      <c r="C757" s="73"/>
      <c r="D757" s="73">
        <f>N768</f>
        <v>0</v>
      </c>
      <c r="E757" s="97"/>
      <c r="J757" s="71">
        <v>2101499</v>
      </c>
      <c r="K757" s="72" t="s">
        <v>718</v>
      </c>
      <c r="L757" s="68"/>
    </row>
    <row r="758" spans="1:12" ht="20.25" customHeight="1">
      <c r="A758" s="69">
        <v>21099</v>
      </c>
      <c r="B758" s="69" t="s">
        <v>728</v>
      </c>
      <c r="C758" s="70">
        <f>C759</f>
        <v>220</v>
      </c>
      <c r="D758" s="70">
        <f>D759</f>
        <v>3</v>
      </c>
      <c r="E758" s="97">
        <f t="shared" si="43"/>
        <v>1.3636363636363636E-2</v>
      </c>
      <c r="J758" s="69">
        <v>21015</v>
      </c>
      <c r="K758" s="69" t="s">
        <v>719</v>
      </c>
      <c r="L758" s="68"/>
    </row>
    <row r="759" spans="1:12" ht="20.25" customHeight="1">
      <c r="A759" s="71">
        <v>2109999</v>
      </c>
      <c r="B759" s="72" t="s">
        <v>729</v>
      </c>
      <c r="C759" s="73">
        <v>220</v>
      </c>
      <c r="D759" s="73">
        <v>3</v>
      </c>
      <c r="E759" s="98">
        <f t="shared" si="43"/>
        <v>1.3636363636363636E-2</v>
      </c>
      <c r="J759" s="71">
        <v>2101501</v>
      </c>
      <c r="K759" s="72" t="s">
        <v>78</v>
      </c>
      <c r="L759" s="68"/>
    </row>
    <row r="760" spans="1:12" ht="20.25" customHeight="1">
      <c r="A760" s="69">
        <v>211</v>
      </c>
      <c r="B760" s="69" t="s">
        <v>730</v>
      </c>
      <c r="C760" s="70">
        <f>C761+C771+C775+C784+C789+C796+C802+C805+C808+C810+C812+C818+C820+C822+C837</f>
        <v>0</v>
      </c>
      <c r="D760" s="70">
        <f>D761+D771+D775+D784+D789+D796+D802+D805+D808+D810+D812+D818+D820+D822+D837</f>
        <v>52</v>
      </c>
      <c r="E760" s="97"/>
      <c r="J760" s="71">
        <v>2101502</v>
      </c>
      <c r="K760" s="72" t="s">
        <v>79</v>
      </c>
      <c r="L760" s="68"/>
    </row>
    <row r="761" spans="1:12" ht="20.25" customHeight="1">
      <c r="A761" s="69">
        <v>21101</v>
      </c>
      <c r="B761" s="69" t="s">
        <v>731</v>
      </c>
      <c r="C761" s="70">
        <f>SUM(C762:C770)</f>
        <v>0</v>
      </c>
      <c r="D761" s="70">
        <f>SUM(D762:D770)</f>
        <v>0</v>
      </c>
      <c r="E761" s="97"/>
      <c r="J761" s="71">
        <v>2101503</v>
      </c>
      <c r="K761" s="72" t="s">
        <v>80</v>
      </c>
      <c r="L761" s="68"/>
    </row>
    <row r="762" spans="1:12" ht="20.25" customHeight="1">
      <c r="A762" s="71">
        <v>2110101</v>
      </c>
      <c r="B762" s="72" t="s">
        <v>78</v>
      </c>
      <c r="C762" s="73"/>
      <c r="D762" s="73">
        <f t="shared" ref="D762:D770" si="45">N773</f>
        <v>0</v>
      </c>
      <c r="E762" s="97"/>
      <c r="J762" s="71">
        <v>2101504</v>
      </c>
      <c r="K762" s="72" t="s">
        <v>120</v>
      </c>
      <c r="L762" s="68"/>
    </row>
    <row r="763" spans="1:12" ht="20.25" customHeight="1">
      <c r="A763" s="71">
        <v>2110102</v>
      </c>
      <c r="B763" s="72" t="s">
        <v>79</v>
      </c>
      <c r="C763" s="73"/>
      <c r="D763" s="73">
        <f t="shared" si="45"/>
        <v>0</v>
      </c>
      <c r="E763" s="97"/>
      <c r="J763" s="71">
        <v>2101505</v>
      </c>
      <c r="K763" s="72" t="s">
        <v>722</v>
      </c>
      <c r="L763" s="68"/>
    </row>
    <row r="764" spans="1:12" ht="20.25" customHeight="1">
      <c r="A764" s="71">
        <v>2110103</v>
      </c>
      <c r="B764" s="72" t="s">
        <v>80</v>
      </c>
      <c r="C764" s="73"/>
      <c r="D764" s="73">
        <f t="shared" si="45"/>
        <v>0</v>
      </c>
      <c r="E764" s="97"/>
      <c r="J764" s="71">
        <v>2101506</v>
      </c>
      <c r="K764" s="72" t="s">
        <v>723</v>
      </c>
      <c r="L764" s="68"/>
    </row>
    <row r="765" spans="1:12" ht="20.25" customHeight="1">
      <c r="A765" s="71">
        <v>2110104</v>
      </c>
      <c r="B765" s="72" t="s">
        <v>732</v>
      </c>
      <c r="C765" s="73"/>
      <c r="D765" s="73">
        <f t="shared" si="45"/>
        <v>0</v>
      </c>
      <c r="E765" s="97"/>
      <c r="J765" s="71">
        <v>2101550</v>
      </c>
      <c r="K765" s="72" t="s">
        <v>87</v>
      </c>
      <c r="L765" s="68"/>
    </row>
    <row r="766" spans="1:12" ht="20.25" customHeight="1">
      <c r="A766" s="71">
        <v>2110105</v>
      </c>
      <c r="B766" s="72" t="s">
        <v>733</v>
      </c>
      <c r="C766" s="73"/>
      <c r="D766" s="73">
        <f t="shared" si="45"/>
        <v>0</v>
      </c>
      <c r="E766" s="97"/>
      <c r="J766" s="71">
        <v>2101599</v>
      </c>
      <c r="K766" s="72" t="s">
        <v>724</v>
      </c>
      <c r="L766" s="68"/>
    </row>
    <row r="767" spans="1:12" ht="20.25" customHeight="1">
      <c r="A767" s="71">
        <v>2110106</v>
      </c>
      <c r="B767" s="72" t="s">
        <v>734</v>
      </c>
      <c r="C767" s="73"/>
      <c r="D767" s="73">
        <f t="shared" si="45"/>
        <v>0</v>
      </c>
      <c r="E767" s="97"/>
      <c r="J767" s="69">
        <v>21016</v>
      </c>
      <c r="K767" s="69" t="s">
        <v>735</v>
      </c>
      <c r="L767" s="68"/>
    </row>
    <row r="768" spans="1:12" ht="20.25" customHeight="1">
      <c r="A768" s="71">
        <v>2110107</v>
      </c>
      <c r="B768" s="72" t="s">
        <v>736</v>
      </c>
      <c r="C768" s="73"/>
      <c r="D768" s="73">
        <f t="shared" si="45"/>
        <v>0</v>
      </c>
      <c r="E768" s="97"/>
      <c r="J768" s="71">
        <v>2101601</v>
      </c>
      <c r="K768" s="72" t="s">
        <v>727</v>
      </c>
      <c r="L768" s="68"/>
    </row>
    <row r="769" spans="1:12" ht="20.25" customHeight="1">
      <c r="A769" s="71">
        <v>2110108</v>
      </c>
      <c r="B769" s="72" t="s">
        <v>737</v>
      </c>
      <c r="C769" s="73"/>
      <c r="D769" s="73">
        <f t="shared" si="45"/>
        <v>0</v>
      </c>
      <c r="E769" s="97"/>
      <c r="J769" s="69">
        <v>21099</v>
      </c>
      <c r="K769" s="69" t="s">
        <v>738</v>
      </c>
      <c r="L769" s="68"/>
    </row>
    <row r="770" spans="1:12" ht="20.25" customHeight="1">
      <c r="A770" s="71">
        <v>2110199</v>
      </c>
      <c r="B770" s="72" t="s">
        <v>739</v>
      </c>
      <c r="C770" s="73"/>
      <c r="D770" s="73">
        <f t="shared" si="45"/>
        <v>0</v>
      </c>
      <c r="E770" s="97"/>
      <c r="J770" s="71">
        <v>2109901</v>
      </c>
      <c r="K770" s="72" t="s">
        <v>729</v>
      </c>
      <c r="L770" s="68"/>
    </row>
    <row r="771" spans="1:12" ht="20.25" customHeight="1">
      <c r="A771" s="69">
        <v>21102</v>
      </c>
      <c r="B771" s="69" t="s">
        <v>740</v>
      </c>
      <c r="C771" s="70">
        <f>SUM(C772:C774)</f>
        <v>0</v>
      </c>
      <c r="D771" s="70">
        <f>SUM(D772:D774)</f>
        <v>0</v>
      </c>
      <c r="E771" s="97"/>
      <c r="J771" s="69">
        <v>211</v>
      </c>
      <c r="K771" s="69" t="s">
        <v>730</v>
      </c>
      <c r="L771" s="68"/>
    </row>
    <row r="772" spans="1:12" ht="20.25" customHeight="1">
      <c r="A772" s="71">
        <v>2110203</v>
      </c>
      <c r="B772" s="72" t="s">
        <v>741</v>
      </c>
      <c r="C772" s="73"/>
      <c r="D772" s="73">
        <f>N783</f>
        <v>0</v>
      </c>
      <c r="E772" s="97"/>
      <c r="J772" s="69">
        <v>21101</v>
      </c>
      <c r="K772" s="69" t="s">
        <v>742</v>
      </c>
      <c r="L772" s="68"/>
    </row>
    <row r="773" spans="1:12" ht="20.25" customHeight="1">
      <c r="A773" s="71">
        <v>2110204</v>
      </c>
      <c r="B773" s="72" t="s">
        <v>743</v>
      </c>
      <c r="C773" s="73"/>
      <c r="D773" s="73">
        <f>N784</f>
        <v>0</v>
      </c>
      <c r="E773" s="97"/>
      <c r="J773" s="71">
        <v>2110101</v>
      </c>
      <c r="K773" s="72" t="s">
        <v>78</v>
      </c>
      <c r="L773" s="68"/>
    </row>
    <row r="774" spans="1:12" ht="20.25" customHeight="1">
      <c r="A774" s="71">
        <v>2110299</v>
      </c>
      <c r="B774" s="72" t="s">
        <v>744</v>
      </c>
      <c r="C774" s="73"/>
      <c r="D774" s="73">
        <f>N785</f>
        <v>0</v>
      </c>
      <c r="E774" s="97"/>
      <c r="J774" s="71">
        <v>2110102</v>
      </c>
      <c r="K774" s="72" t="s">
        <v>79</v>
      </c>
      <c r="L774" s="68"/>
    </row>
    <row r="775" spans="1:12" ht="20.25" customHeight="1">
      <c r="A775" s="69">
        <v>21103</v>
      </c>
      <c r="B775" s="69" t="s">
        <v>745</v>
      </c>
      <c r="C775" s="70">
        <f>SUM(C776:C783)</f>
        <v>0</v>
      </c>
      <c r="D775" s="70">
        <f>SUM(D776:D783)</f>
        <v>52</v>
      </c>
      <c r="E775" s="97"/>
      <c r="J775" s="71">
        <v>2110103</v>
      </c>
      <c r="K775" s="72" t="s">
        <v>80</v>
      </c>
      <c r="L775" s="68"/>
    </row>
    <row r="776" spans="1:12" ht="20.25" customHeight="1">
      <c r="A776" s="71">
        <v>2110301</v>
      </c>
      <c r="B776" s="72" t="s">
        <v>746</v>
      </c>
      <c r="C776" s="73"/>
      <c r="D776" s="73">
        <f>N787</f>
        <v>0</v>
      </c>
      <c r="E776" s="97"/>
      <c r="J776" s="71">
        <v>2110104</v>
      </c>
      <c r="K776" s="72" t="s">
        <v>732</v>
      </c>
      <c r="L776" s="68"/>
    </row>
    <row r="777" spans="1:12" ht="20.25" customHeight="1">
      <c r="A777" s="71">
        <v>2110302</v>
      </c>
      <c r="B777" s="72" t="s">
        <v>747</v>
      </c>
      <c r="C777" s="73"/>
      <c r="D777" s="73">
        <v>52</v>
      </c>
      <c r="E777" s="97"/>
      <c r="J777" s="71">
        <v>2110105</v>
      </c>
      <c r="K777" s="72" t="s">
        <v>733</v>
      </c>
      <c r="L777" s="68"/>
    </row>
    <row r="778" spans="1:12" ht="20.25" customHeight="1">
      <c r="A778" s="71">
        <v>2110303</v>
      </c>
      <c r="B778" s="72" t="s">
        <v>748</v>
      </c>
      <c r="C778" s="73"/>
      <c r="D778" s="73">
        <f>N789</f>
        <v>0</v>
      </c>
      <c r="E778" s="97"/>
      <c r="J778" s="71">
        <v>2110106</v>
      </c>
      <c r="K778" s="72" t="s">
        <v>734</v>
      </c>
      <c r="L778" s="68"/>
    </row>
    <row r="779" spans="1:12" ht="20.25" customHeight="1">
      <c r="A779" s="71">
        <v>2110304</v>
      </c>
      <c r="B779" s="72" t="s">
        <v>749</v>
      </c>
      <c r="C779" s="73"/>
      <c r="D779" s="73">
        <f>N790</f>
        <v>0</v>
      </c>
      <c r="E779" s="97"/>
      <c r="J779" s="71">
        <v>2110107</v>
      </c>
      <c r="K779" s="72" t="s">
        <v>736</v>
      </c>
      <c r="L779" s="68"/>
    </row>
    <row r="780" spans="1:12" ht="20.25" customHeight="1">
      <c r="A780" s="71">
        <v>2110305</v>
      </c>
      <c r="B780" s="72" t="s">
        <v>750</v>
      </c>
      <c r="C780" s="73"/>
      <c r="D780" s="73">
        <f>N791</f>
        <v>0</v>
      </c>
      <c r="E780" s="97"/>
      <c r="J780" s="71">
        <v>2110108</v>
      </c>
      <c r="K780" s="72" t="s">
        <v>751</v>
      </c>
      <c r="L780" s="68"/>
    </row>
    <row r="781" spans="1:12" ht="20.25" customHeight="1">
      <c r="A781" s="71">
        <v>2110306</v>
      </c>
      <c r="B781" s="72" t="s">
        <v>752</v>
      </c>
      <c r="C781" s="73"/>
      <c r="D781" s="73">
        <f>N792</f>
        <v>0</v>
      </c>
      <c r="E781" s="97"/>
      <c r="J781" s="71">
        <v>2110199</v>
      </c>
      <c r="K781" s="72" t="s">
        <v>739</v>
      </c>
      <c r="L781" s="68"/>
    </row>
    <row r="782" spans="1:12" ht="20.25" customHeight="1">
      <c r="A782" s="71">
        <v>2110307</v>
      </c>
      <c r="B782" s="72" t="s">
        <v>753</v>
      </c>
      <c r="C782" s="73"/>
      <c r="D782" s="73">
        <v>0</v>
      </c>
      <c r="E782" s="97"/>
      <c r="J782" s="69">
        <v>21102</v>
      </c>
      <c r="K782" s="69" t="s">
        <v>754</v>
      </c>
      <c r="L782" s="68"/>
    </row>
    <row r="783" spans="1:12" ht="20.25" customHeight="1">
      <c r="A783" s="71">
        <v>2110399</v>
      </c>
      <c r="B783" s="72" t="s">
        <v>755</v>
      </c>
      <c r="C783" s="73"/>
      <c r="D783" s="73">
        <f>N793</f>
        <v>0</v>
      </c>
      <c r="E783" s="97"/>
      <c r="J783" s="71">
        <v>2110203</v>
      </c>
      <c r="K783" s="72" t="s">
        <v>741</v>
      </c>
      <c r="L783" s="68"/>
    </row>
    <row r="784" spans="1:12" ht="20.25" customHeight="1">
      <c r="A784" s="69">
        <v>21104</v>
      </c>
      <c r="B784" s="69" t="s">
        <v>756</v>
      </c>
      <c r="C784" s="70">
        <f>SUM(C785:C788)</f>
        <v>0</v>
      </c>
      <c r="D784" s="70">
        <f>SUM(D785:D788)</f>
        <v>0</v>
      </c>
      <c r="E784" s="97"/>
      <c r="J784" s="71">
        <v>2110204</v>
      </c>
      <c r="K784" s="72" t="s">
        <v>743</v>
      </c>
      <c r="L784" s="68"/>
    </row>
    <row r="785" spans="1:12" ht="20.25" customHeight="1">
      <c r="A785" s="71">
        <v>2110401</v>
      </c>
      <c r="B785" s="72" t="s">
        <v>757</v>
      </c>
      <c r="C785" s="74"/>
      <c r="D785" s="74">
        <f>N795</f>
        <v>0</v>
      </c>
      <c r="E785" s="97"/>
      <c r="J785" s="71">
        <v>2110299</v>
      </c>
      <c r="K785" s="72" t="s">
        <v>744</v>
      </c>
      <c r="L785" s="68"/>
    </row>
    <row r="786" spans="1:12" ht="20.25" customHeight="1">
      <c r="A786" s="71">
        <v>2110402</v>
      </c>
      <c r="B786" s="72" t="s">
        <v>758</v>
      </c>
      <c r="C786" s="74"/>
      <c r="D786" s="74">
        <v>0</v>
      </c>
      <c r="E786" s="97"/>
      <c r="J786" s="69">
        <v>21103</v>
      </c>
      <c r="K786" s="69" t="s">
        <v>759</v>
      </c>
      <c r="L786" s="68"/>
    </row>
    <row r="787" spans="1:12" ht="20.25" customHeight="1">
      <c r="A787" s="71">
        <v>2110404</v>
      </c>
      <c r="B787" s="72" t="s">
        <v>760</v>
      </c>
      <c r="C787" s="74"/>
      <c r="D787" s="74">
        <f>N797</f>
        <v>0</v>
      </c>
      <c r="E787" s="97"/>
      <c r="J787" s="71">
        <v>2110301</v>
      </c>
      <c r="K787" s="72" t="s">
        <v>746</v>
      </c>
      <c r="L787" s="68"/>
    </row>
    <row r="788" spans="1:12" ht="20.25" customHeight="1">
      <c r="A788" s="71">
        <v>2110499</v>
      </c>
      <c r="B788" s="72" t="s">
        <v>761</v>
      </c>
      <c r="C788" s="74"/>
      <c r="D788" s="74">
        <f>N798</f>
        <v>0</v>
      </c>
      <c r="E788" s="97"/>
      <c r="J788" s="71">
        <v>2110302</v>
      </c>
      <c r="K788" s="72" t="s">
        <v>747</v>
      </c>
      <c r="L788" s="68"/>
    </row>
    <row r="789" spans="1:12" ht="20.25" customHeight="1">
      <c r="A789" s="69">
        <v>21105</v>
      </c>
      <c r="B789" s="69" t="s">
        <v>762</v>
      </c>
      <c r="C789" s="75">
        <f>SUM(C790:C795)</f>
        <v>0</v>
      </c>
      <c r="D789" s="75">
        <f>SUM(D790:D795)</f>
        <v>0</v>
      </c>
      <c r="E789" s="97"/>
      <c r="J789" s="71">
        <v>2110303</v>
      </c>
      <c r="K789" s="72" t="s">
        <v>748</v>
      </c>
      <c r="L789" s="68"/>
    </row>
    <row r="790" spans="1:12" ht="20.25" customHeight="1">
      <c r="A790" s="71">
        <v>2110501</v>
      </c>
      <c r="B790" s="72" t="s">
        <v>763</v>
      </c>
      <c r="C790" s="74"/>
      <c r="D790" s="74">
        <f t="shared" ref="D790:D795" si="46">N800</f>
        <v>0</v>
      </c>
      <c r="E790" s="97"/>
      <c r="J790" s="71">
        <v>2110304</v>
      </c>
      <c r="K790" s="72" t="s">
        <v>749</v>
      </c>
      <c r="L790" s="68"/>
    </row>
    <row r="791" spans="1:12" ht="20.25" customHeight="1">
      <c r="A791" s="71">
        <v>2110502</v>
      </c>
      <c r="B791" s="72" t="s">
        <v>764</v>
      </c>
      <c r="C791" s="74"/>
      <c r="D791" s="74">
        <f t="shared" si="46"/>
        <v>0</v>
      </c>
      <c r="E791" s="97"/>
      <c r="J791" s="71">
        <v>2110305</v>
      </c>
      <c r="K791" s="72" t="s">
        <v>750</v>
      </c>
      <c r="L791" s="68"/>
    </row>
    <row r="792" spans="1:12" ht="20.25" customHeight="1">
      <c r="A792" s="71">
        <v>2110503</v>
      </c>
      <c r="B792" s="72" t="s">
        <v>765</v>
      </c>
      <c r="C792" s="74"/>
      <c r="D792" s="74">
        <f t="shared" si="46"/>
        <v>0</v>
      </c>
      <c r="E792" s="97"/>
      <c r="J792" s="71">
        <v>2110306</v>
      </c>
      <c r="K792" s="72" t="s">
        <v>752</v>
      </c>
      <c r="L792" s="68"/>
    </row>
    <row r="793" spans="1:12" ht="20.25" customHeight="1">
      <c r="A793" s="71">
        <v>2110506</v>
      </c>
      <c r="B793" s="72" t="s">
        <v>766</v>
      </c>
      <c r="C793" s="74"/>
      <c r="D793" s="74">
        <f t="shared" si="46"/>
        <v>0</v>
      </c>
      <c r="E793" s="97"/>
      <c r="J793" s="71">
        <v>2110399</v>
      </c>
      <c r="K793" s="72" t="s">
        <v>755</v>
      </c>
      <c r="L793" s="68"/>
    </row>
    <row r="794" spans="1:12" ht="20.25" customHeight="1">
      <c r="A794" s="71">
        <v>2110507</v>
      </c>
      <c r="B794" s="72" t="s">
        <v>767</v>
      </c>
      <c r="C794" s="74"/>
      <c r="D794" s="74">
        <f t="shared" si="46"/>
        <v>0</v>
      </c>
      <c r="E794" s="97"/>
      <c r="J794" s="69">
        <v>21104</v>
      </c>
      <c r="K794" s="69" t="s">
        <v>768</v>
      </c>
      <c r="L794" s="68"/>
    </row>
    <row r="795" spans="1:12" ht="20.25" customHeight="1">
      <c r="A795" s="71">
        <v>2110599</v>
      </c>
      <c r="B795" s="72" t="s">
        <v>769</v>
      </c>
      <c r="C795" s="74"/>
      <c r="D795" s="74">
        <f t="shared" si="46"/>
        <v>0</v>
      </c>
      <c r="E795" s="97"/>
      <c r="J795" s="71">
        <v>2110401</v>
      </c>
      <c r="K795" s="72" t="s">
        <v>757</v>
      </c>
      <c r="L795" s="68"/>
    </row>
    <row r="796" spans="1:12" ht="20.25" customHeight="1">
      <c r="A796" s="69">
        <v>21106</v>
      </c>
      <c r="B796" s="69" t="s">
        <v>770</v>
      </c>
      <c r="C796" s="75">
        <f>SUM(C797:C801)</f>
        <v>0</v>
      </c>
      <c r="D796" s="75">
        <f>SUM(D797:D801)</f>
        <v>0</v>
      </c>
      <c r="E796" s="97"/>
      <c r="J796" s="71">
        <v>2110402</v>
      </c>
      <c r="K796" s="72" t="s">
        <v>758</v>
      </c>
      <c r="L796" s="68"/>
    </row>
    <row r="797" spans="1:12" ht="20.25" customHeight="1">
      <c r="A797" s="71">
        <v>2110602</v>
      </c>
      <c r="B797" s="72" t="s">
        <v>771</v>
      </c>
      <c r="C797" s="74"/>
      <c r="D797" s="74">
        <f>N807</f>
        <v>0</v>
      </c>
      <c r="E797" s="97"/>
      <c r="J797" s="71">
        <v>2110404</v>
      </c>
      <c r="K797" s="72" t="s">
        <v>760</v>
      </c>
      <c r="L797" s="68"/>
    </row>
    <row r="798" spans="1:12" ht="20.25" customHeight="1">
      <c r="A798" s="71">
        <v>2110603</v>
      </c>
      <c r="B798" s="72" t="s">
        <v>772</v>
      </c>
      <c r="C798" s="74"/>
      <c r="D798" s="74">
        <f>N808</f>
        <v>0</v>
      </c>
      <c r="E798" s="97"/>
      <c r="J798" s="71">
        <v>2110499</v>
      </c>
      <c r="K798" s="72" t="s">
        <v>761</v>
      </c>
      <c r="L798" s="68"/>
    </row>
    <row r="799" spans="1:12" ht="20.25" customHeight="1">
      <c r="A799" s="71">
        <v>2110604</v>
      </c>
      <c r="B799" s="72" t="s">
        <v>773</v>
      </c>
      <c r="C799" s="74"/>
      <c r="D799" s="74">
        <f>N809</f>
        <v>0</v>
      </c>
      <c r="E799" s="97"/>
      <c r="J799" s="69">
        <v>21105</v>
      </c>
      <c r="K799" s="69" t="s">
        <v>774</v>
      </c>
      <c r="L799" s="68"/>
    </row>
    <row r="800" spans="1:12" ht="20.25" customHeight="1">
      <c r="A800" s="71">
        <v>2110605</v>
      </c>
      <c r="B800" s="72" t="s">
        <v>775</v>
      </c>
      <c r="C800" s="74"/>
      <c r="D800" s="74">
        <f>N810</f>
        <v>0</v>
      </c>
      <c r="E800" s="97"/>
      <c r="J800" s="71">
        <v>2110501</v>
      </c>
      <c r="K800" s="72" t="s">
        <v>763</v>
      </c>
      <c r="L800" s="68"/>
    </row>
    <row r="801" spans="1:12" ht="20.25" customHeight="1">
      <c r="A801" s="71">
        <v>2110699</v>
      </c>
      <c r="B801" s="72" t="s">
        <v>776</v>
      </c>
      <c r="C801" s="74"/>
      <c r="D801" s="74">
        <f>N811</f>
        <v>0</v>
      </c>
      <c r="E801" s="97"/>
      <c r="J801" s="71">
        <v>2110502</v>
      </c>
      <c r="K801" s="72" t="s">
        <v>764</v>
      </c>
      <c r="L801" s="68"/>
    </row>
    <row r="802" spans="1:12" ht="20.25" customHeight="1">
      <c r="A802" s="69">
        <v>21107</v>
      </c>
      <c r="B802" s="69" t="s">
        <v>777</v>
      </c>
      <c r="C802" s="75">
        <f>SUM(C803:C804)</f>
        <v>0</v>
      </c>
      <c r="D802" s="75">
        <f>SUM(D803:D804)</f>
        <v>0</v>
      </c>
      <c r="E802" s="97"/>
      <c r="J802" s="71">
        <v>2110503</v>
      </c>
      <c r="K802" s="72" t="s">
        <v>765</v>
      </c>
      <c r="L802" s="68"/>
    </row>
    <row r="803" spans="1:12" ht="20.25" customHeight="1">
      <c r="A803" s="71">
        <v>2110704</v>
      </c>
      <c r="B803" s="72" t="s">
        <v>778</v>
      </c>
      <c r="C803" s="74"/>
      <c r="D803" s="74">
        <f>N813</f>
        <v>0</v>
      </c>
      <c r="E803" s="97"/>
      <c r="J803" s="71">
        <v>2110506</v>
      </c>
      <c r="K803" s="72" t="s">
        <v>766</v>
      </c>
      <c r="L803" s="68"/>
    </row>
    <row r="804" spans="1:12" ht="20.25" customHeight="1">
      <c r="A804" s="71">
        <v>2110799</v>
      </c>
      <c r="B804" s="72" t="s">
        <v>779</v>
      </c>
      <c r="C804" s="74"/>
      <c r="D804" s="74">
        <f>N814</f>
        <v>0</v>
      </c>
      <c r="E804" s="97"/>
      <c r="J804" s="71">
        <v>2110507</v>
      </c>
      <c r="K804" s="72" t="s">
        <v>767</v>
      </c>
      <c r="L804" s="68"/>
    </row>
    <row r="805" spans="1:12" ht="20.25" customHeight="1">
      <c r="A805" s="69">
        <v>21108</v>
      </c>
      <c r="B805" s="69" t="s">
        <v>780</v>
      </c>
      <c r="C805" s="75">
        <f>SUM(C806:C807)</f>
        <v>0</v>
      </c>
      <c r="D805" s="75">
        <f>SUM(D806:D807)</f>
        <v>0</v>
      </c>
      <c r="E805" s="97"/>
      <c r="J805" s="71">
        <v>2110599</v>
      </c>
      <c r="K805" s="72" t="s">
        <v>769</v>
      </c>
      <c r="L805" s="68"/>
    </row>
    <row r="806" spans="1:12" ht="20.25" customHeight="1">
      <c r="A806" s="71">
        <v>2110804</v>
      </c>
      <c r="B806" s="72" t="s">
        <v>781</v>
      </c>
      <c r="C806" s="74"/>
      <c r="D806" s="74">
        <f>N816</f>
        <v>0</v>
      </c>
      <c r="E806" s="97"/>
      <c r="J806" s="69">
        <v>21106</v>
      </c>
      <c r="K806" s="69" t="s">
        <v>770</v>
      </c>
      <c r="L806" s="68"/>
    </row>
    <row r="807" spans="1:12" ht="20.25" customHeight="1">
      <c r="A807" s="71">
        <v>2110899</v>
      </c>
      <c r="B807" s="72" t="s">
        <v>782</v>
      </c>
      <c r="C807" s="74"/>
      <c r="D807" s="74">
        <f>N817</f>
        <v>0</v>
      </c>
      <c r="E807" s="97"/>
      <c r="J807" s="71">
        <v>2110602</v>
      </c>
      <c r="K807" s="72" t="s">
        <v>771</v>
      </c>
      <c r="L807" s="68"/>
    </row>
    <row r="808" spans="1:12" ht="20.25" customHeight="1">
      <c r="A808" s="69">
        <v>21109</v>
      </c>
      <c r="B808" s="69" t="s">
        <v>783</v>
      </c>
      <c r="C808" s="75">
        <f>C809</f>
        <v>0</v>
      </c>
      <c r="D808" s="75">
        <f>D809</f>
        <v>0</v>
      </c>
      <c r="E808" s="97"/>
      <c r="J808" s="71">
        <v>2110603</v>
      </c>
      <c r="K808" s="72" t="s">
        <v>772</v>
      </c>
      <c r="L808" s="68"/>
    </row>
    <row r="809" spans="1:12" ht="20.25" customHeight="1">
      <c r="A809" s="71">
        <v>2110901</v>
      </c>
      <c r="B809" s="72" t="s">
        <v>784</v>
      </c>
      <c r="C809" s="74"/>
      <c r="D809" s="74">
        <f>N819</f>
        <v>0</v>
      </c>
      <c r="E809" s="97"/>
      <c r="J809" s="71">
        <v>2110604</v>
      </c>
      <c r="K809" s="72" t="s">
        <v>773</v>
      </c>
      <c r="L809" s="68"/>
    </row>
    <row r="810" spans="1:12" ht="20.25" customHeight="1">
      <c r="A810" s="69">
        <v>21110</v>
      </c>
      <c r="B810" s="69" t="s">
        <v>785</v>
      </c>
      <c r="C810" s="70">
        <f>C811</f>
        <v>0</v>
      </c>
      <c r="D810" s="70">
        <f>D811</f>
        <v>0</v>
      </c>
      <c r="E810" s="97"/>
      <c r="J810" s="71">
        <v>2110605</v>
      </c>
      <c r="K810" s="72" t="s">
        <v>775</v>
      </c>
      <c r="L810" s="68"/>
    </row>
    <row r="811" spans="1:12" ht="20.25" customHeight="1">
      <c r="A811" s="71">
        <v>2111001</v>
      </c>
      <c r="B811" s="72" t="s">
        <v>786</v>
      </c>
      <c r="C811" s="73"/>
      <c r="D811" s="73">
        <f>N821</f>
        <v>0</v>
      </c>
      <c r="E811" s="97"/>
      <c r="J811" s="71">
        <v>2110699</v>
      </c>
      <c r="K811" s="72" t="s">
        <v>776</v>
      </c>
      <c r="L811" s="68"/>
    </row>
    <row r="812" spans="1:12" ht="20.25" customHeight="1">
      <c r="A812" s="69">
        <v>21111</v>
      </c>
      <c r="B812" s="69" t="s">
        <v>787</v>
      </c>
      <c r="C812" s="70">
        <f>SUM(C813:C817)</f>
        <v>0</v>
      </c>
      <c r="D812" s="70">
        <f>SUM(D813:D817)</f>
        <v>0</v>
      </c>
      <c r="E812" s="97"/>
      <c r="J812" s="69">
        <v>21107</v>
      </c>
      <c r="K812" s="69" t="s">
        <v>777</v>
      </c>
      <c r="L812" s="68"/>
    </row>
    <row r="813" spans="1:12" ht="20.25" customHeight="1">
      <c r="A813" s="71">
        <v>2111101</v>
      </c>
      <c r="B813" s="72" t="s">
        <v>788</v>
      </c>
      <c r="C813" s="73"/>
      <c r="D813" s="73">
        <f>N823</f>
        <v>0</v>
      </c>
      <c r="E813" s="97"/>
      <c r="J813" s="71">
        <v>2110704</v>
      </c>
      <c r="K813" s="72" t="s">
        <v>778</v>
      </c>
      <c r="L813" s="68"/>
    </row>
    <row r="814" spans="1:12" ht="20.25" customHeight="1">
      <c r="A814" s="71">
        <v>2111102</v>
      </c>
      <c r="B814" s="72" t="s">
        <v>789</v>
      </c>
      <c r="C814" s="73"/>
      <c r="D814" s="73">
        <f>N824</f>
        <v>0</v>
      </c>
      <c r="E814" s="97"/>
      <c r="J814" s="71">
        <v>2110799</v>
      </c>
      <c r="K814" s="72" t="s">
        <v>779</v>
      </c>
      <c r="L814" s="68"/>
    </row>
    <row r="815" spans="1:12" ht="20.25" customHeight="1">
      <c r="A815" s="71">
        <v>2111103</v>
      </c>
      <c r="B815" s="72" t="s">
        <v>790</v>
      </c>
      <c r="C815" s="73"/>
      <c r="D815" s="73">
        <f>N825</f>
        <v>0</v>
      </c>
      <c r="E815" s="97"/>
      <c r="J815" s="69">
        <v>21108</v>
      </c>
      <c r="K815" s="69" t="s">
        <v>780</v>
      </c>
      <c r="L815" s="68"/>
    </row>
    <row r="816" spans="1:12" ht="20.25" customHeight="1">
      <c r="A816" s="71">
        <v>2111104</v>
      </c>
      <c r="B816" s="72" t="s">
        <v>791</v>
      </c>
      <c r="C816" s="73"/>
      <c r="D816" s="73">
        <f>N826</f>
        <v>0</v>
      </c>
      <c r="E816" s="97"/>
      <c r="J816" s="71">
        <v>2110804</v>
      </c>
      <c r="K816" s="72" t="s">
        <v>781</v>
      </c>
      <c r="L816" s="68"/>
    </row>
    <row r="817" spans="1:12" ht="20.25" customHeight="1">
      <c r="A817" s="71">
        <v>2111199</v>
      </c>
      <c r="B817" s="72" t="s">
        <v>792</v>
      </c>
      <c r="C817" s="73"/>
      <c r="D817" s="73">
        <f>N827</f>
        <v>0</v>
      </c>
      <c r="E817" s="97"/>
      <c r="J817" s="71">
        <v>2110899</v>
      </c>
      <c r="K817" s="72" t="s">
        <v>782</v>
      </c>
      <c r="L817" s="68"/>
    </row>
    <row r="818" spans="1:12" ht="20.25" customHeight="1">
      <c r="A818" s="71">
        <v>21112</v>
      </c>
      <c r="B818" s="69" t="s">
        <v>793</v>
      </c>
      <c r="C818" s="70">
        <f>C819</f>
        <v>0</v>
      </c>
      <c r="D818" s="70">
        <f>D819</f>
        <v>0</v>
      </c>
      <c r="E818" s="97"/>
      <c r="J818" s="69">
        <v>21109</v>
      </c>
      <c r="K818" s="69" t="s">
        <v>783</v>
      </c>
      <c r="L818" s="68"/>
    </row>
    <row r="819" spans="1:12" ht="20.25" customHeight="1">
      <c r="A819" s="71">
        <v>2111201</v>
      </c>
      <c r="B819" s="72" t="s">
        <v>794</v>
      </c>
      <c r="C819" s="73"/>
      <c r="D819" s="73">
        <f>N829</f>
        <v>0</v>
      </c>
      <c r="E819" s="97"/>
      <c r="J819" s="71">
        <v>2110901</v>
      </c>
      <c r="K819" s="72" t="s">
        <v>784</v>
      </c>
      <c r="L819" s="68"/>
    </row>
    <row r="820" spans="1:12" ht="20.25" customHeight="1">
      <c r="A820" s="69">
        <v>21113</v>
      </c>
      <c r="B820" s="69" t="s">
        <v>795</v>
      </c>
      <c r="C820" s="70">
        <f>C821</f>
        <v>0</v>
      </c>
      <c r="D820" s="70">
        <f>D821</f>
        <v>0</v>
      </c>
      <c r="E820" s="97"/>
      <c r="J820" s="69">
        <v>21110</v>
      </c>
      <c r="K820" s="69" t="s">
        <v>785</v>
      </c>
      <c r="L820" s="68"/>
    </row>
    <row r="821" spans="1:12" ht="20.25" customHeight="1">
      <c r="A821" s="71">
        <v>2111301</v>
      </c>
      <c r="B821" s="72" t="s">
        <v>796</v>
      </c>
      <c r="C821" s="73"/>
      <c r="D821" s="73">
        <f>N831</f>
        <v>0</v>
      </c>
      <c r="E821" s="97"/>
      <c r="J821" s="71">
        <v>2111001</v>
      </c>
      <c r="K821" s="72" t="s">
        <v>786</v>
      </c>
      <c r="L821" s="68"/>
    </row>
    <row r="822" spans="1:12" ht="20.25" customHeight="1">
      <c r="A822" s="69">
        <v>21114</v>
      </c>
      <c r="B822" s="69" t="s">
        <v>797</v>
      </c>
      <c r="C822" s="75">
        <f>SUM(C823:C836)</f>
        <v>0</v>
      </c>
      <c r="D822" s="75">
        <f>SUM(D823:D836)</f>
        <v>0</v>
      </c>
      <c r="E822" s="97"/>
      <c r="J822" s="69">
        <v>21111</v>
      </c>
      <c r="K822" s="69" t="s">
        <v>787</v>
      </c>
      <c r="L822" s="68"/>
    </row>
    <row r="823" spans="1:12" ht="20.25" customHeight="1">
      <c r="A823" s="71">
        <v>2111401</v>
      </c>
      <c r="B823" s="72" t="s">
        <v>78</v>
      </c>
      <c r="C823" s="74"/>
      <c r="D823" s="74">
        <f t="shared" ref="D823:D836" si="47">N833</f>
        <v>0</v>
      </c>
      <c r="E823" s="97"/>
      <c r="J823" s="71">
        <v>2111101</v>
      </c>
      <c r="K823" s="72" t="s">
        <v>788</v>
      </c>
      <c r="L823" s="68"/>
    </row>
    <row r="824" spans="1:12" ht="20.25" customHeight="1">
      <c r="A824" s="71">
        <v>2111402</v>
      </c>
      <c r="B824" s="72" t="s">
        <v>79</v>
      </c>
      <c r="C824" s="74"/>
      <c r="D824" s="74">
        <f t="shared" si="47"/>
        <v>0</v>
      </c>
      <c r="E824" s="97"/>
      <c r="J824" s="71">
        <v>2111102</v>
      </c>
      <c r="K824" s="72" t="s">
        <v>789</v>
      </c>
      <c r="L824" s="68"/>
    </row>
    <row r="825" spans="1:12" ht="20.25" customHeight="1">
      <c r="A825" s="71">
        <v>2111403</v>
      </c>
      <c r="B825" s="72" t="s">
        <v>80</v>
      </c>
      <c r="C825" s="74"/>
      <c r="D825" s="74">
        <f t="shared" si="47"/>
        <v>0</v>
      </c>
      <c r="E825" s="97"/>
      <c r="J825" s="71">
        <v>2111103</v>
      </c>
      <c r="K825" s="72" t="s">
        <v>790</v>
      </c>
      <c r="L825" s="68"/>
    </row>
    <row r="826" spans="1:12" ht="20.25" customHeight="1">
      <c r="A826" s="71">
        <v>2111404</v>
      </c>
      <c r="B826" s="72" t="s">
        <v>798</v>
      </c>
      <c r="C826" s="74"/>
      <c r="D826" s="74">
        <f t="shared" si="47"/>
        <v>0</v>
      </c>
      <c r="E826" s="97"/>
      <c r="J826" s="71">
        <v>2111104</v>
      </c>
      <c r="K826" s="72" t="s">
        <v>791</v>
      </c>
      <c r="L826" s="68"/>
    </row>
    <row r="827" spans="1:12" ht="20.25" customHeight="1">
      <c r="A827" s="71">
        <v>2111405</v>
      </c>
      <c r="B827" s="72" t="s">
        <v>799</v>
      </c>
      <c r="C827" s="74"/>
      <c r="D827" s="74">
        <f t="shared" si="47"/>
        <v>0</v>
      </c>
      <c r="E827" s="97"/>
      <c r="J827" s="71">
        <v>2111199</v>
      </c>
      <c r="K827" s="72" t="s">
        <v>792</v>
      </c>
      <c r="L827" s="68"/>
    </row>
    <row r="828" spans="1:12" ht="20.25" customHeight="1">
      <c r="A828" s="71">
        <v>2111406</v>
      </c>
      <c r="B828" s="72" t="s">
        <v>800</v>
      </c>
      <c r="C828" s="74"/>
      <c r="D828" s="74">
        <f t="shared" si="47"/>
        <v>0</v>
      </c>
      <c r="E828" s="97"/>
      <c r="J828" s="71">
        <v>21112</v>
      </c>
      <c r="K828" s="69" t="s">
        <v>793</v>
      </c>
      <c r="L828" s="68"/>
    </row>
    <row r="829" spans="1:12" ht="20.25" customHeight="1">
      <c r="A829" s="71">
        <v>2111407</v>
      </c>
      <c r="B829" s="72" t="s">
        <v>801</v>
      </c>
      <c r="C829" s="74"/>
      <c r="D829" s="74">
        <f t="shared" si="47"/>
        <v>0</v>
      </c>
      <c r="E829" s="97"/>
      <c r="J829" s="71">
        <v>2111201</v>
      </c>
      <c r="K829" s="72" t="s">
        <v>794</v>
      </c>
      <c r="L829" s="68"/>
    </row>
    <row r="830" spans="1:12" ht="20.25" customHeight="1">
      <c r="A830" s="71">
        <v>2111408</v>
      </c>
      <c r="B830" s="72" t="s">
        <v>802</v>
      </c>
      <c r="C830" s="74"/>
      <c r="D830" s="74">
        <f t="shared" si="47"/>
        <v>0</v>
      </c>
      <c r="E830" s="97"/>
      <c r="J830" s="69">
        <v>21113</v>
      </c>
      <c r="K830" s="69" t="s">
        <v>795</v>
      </c>
      <c r="L830" s="68"/>
    </row>
    <row r="831" spans="1:12" ht="20.25" customHeight="1">
      <c r="A831" s="71">
        <v>2111409</v>
      </c>
      <c r="B831" s="72" t="s">
        <v>803</v>
      </c>
      <c r="C831" s="74"/>
      <c r="D831" s="74">
        <f t="shared" si="47"/>
        <v>0</v>
      </c>
      <c r="E831" s="97"/>
      <c r="J831" s="71">
        <v>2111301</v>
      </c>
      <c r="K831" s="72" t="s">
        <v>796</v>
      </c>
      <c r="L831" s="68"/>
    </row>
    <row r="832" spans="1:12" ht="20.25" customHeight="1">
      <c r="A832" s="71">
        <v>2111410</v>
      </c>
      <c r="B832" s="72" t="s">
        <v>804</v>
      </c>
      <c r="C832" s="74"/>
      <c r="D832" s="74">
        <f t="shared" si="47"/>
        <v>0</v>
      </c>
      <c r="E832" s="97"/>
      <c r="J832" s="69">
        <v>21114</v>
      </c>
      <c r="K832" s="69" t="s">
        <v>797</v>
      </c>
      <c r="L832" s="68"/>
    </row>
    <row r="833" spans="1:12" ht="20.25" customHeight="1">
      <c r="A833" s="71">
        <v>2111411</v>
      </c>
      <c r="B833" s="72" t="s">
        <v>120</v>
      </c>
      <c r="C833" s="74"/>
      <c r="D833" s="74">
        <f t="shared" si="47"/>
        <v>0</v>
      </c>
      <c r="E833" s="97"/>
      <c r="J833" s="71">
        <v>2111401</v>
      </c>
      <c r="K833" s="72" t="s">
        <v>78</v>
      </c>
      <c r="L833" s="68"/>
    </row>
    <row r="834" spans="1:12" ht="20.25" customHeight="1">
      <c r="A834" s="71">
        <v>2111413</v>
      </c>
      <c r="B834" s="72" t="s">
        <v>805</v>
      </c>
      <c r="C834" s="74"/>
      <c r="D834" s="74">
        <f t="shared" si="47"/>
        <v>0</v>
      </c>
      <c r="E834" s="97"/>
      <c r="J834" s="71">
        <v>2111402</v>
      </c>
      <c r="K834" s="72" t="s">
        <v>79</v>
      </c>
      <c r="L834" s="68"/>
    </row>
    <row r="835" spans="1:12" ht="20.25" customHeight="1">
      <c r="A835" s="71">
        <v>2111450</v>
      </c>
      <c r="B835" s="72" t="s">
        <v>87</v>
      </c>
      <c r="C835" s="74"/>
      <c r="D835" s="74">
        <f t="shared" si="47"/>
        <v>0</v>
      </c>
      <c r="E835" s="97"/>
      <c r="J835" s="71">
        <v>2111403</v>
      </c>
      <c r="K835" s="72" t="s">
        <v>80</v>
      </c>
      <c r="L835" s="68"/>
    </row>
    <row r="836" spans="1:12" ht="20.25" customHeight="1">
      <c r="A836" s="71">
        <v>2111499</v>
      </c>
      <c r="B836" s="72" t="s">
        <v>806</v>
      </c>
      <c r="C836" s="74"/>
      <c r="D836" s="74">
        <f t="shared" si="47"/>
        <v>0</v>
      </c>
      <c r="E836" s="97"/>
      <c r="J836" s="71">
        <v>2111404</v>
      </c>
      <c r="K836" s="72" t="s">
        <v>798</v>
      </c>
      <c r="L836" s="68"/>
    </row>
    <row r="837" spans="1:12" ht="20.25" customHeight="1">
      <c r="A837" s="69">
        <v>21199</v>
      </c>
      <c r="B837" s="69" t="s">
        <v>807</v>
      </c>
      <c r="C837" s="70">
        <f>C838</f>
        <v>0</v>
      </c>
      <c r="D837" s="70">
        <f>D838</f>
        <v>0</v>
      </c>
      <c r="E837" s="97"/>
      <c r="J837" s="71">
        <v>2111405</v>
      </c>
      <c r="K837" s="72" t="s">
        <v>799</v>
      </c>
      <c r="L837" s="68"/>
    </row>
    <row r="838" spans="1:12" ht="20.25" customHeight="1">
      <c r="A838" s="71">
        <v>2119999</v>
      </c>
      <c r="B838" s="72" t="s">
        <v>808</v>
      </c>
      <c r="C838" s="73"/>
      <c r="D838" s="73">
        <f>N848</f>
        <v>0</v>
      </c>
      <c r="E838" s="97"/>
      <c r="J838" s="71">
        <v>2111406</v>
      </c>
      <c r="K838" s="72" t="s">
        <v>800</v>
      </c>
      <c r="L838" s="68"/>
    </row>
    <row r="839" spans="1:12" ht="20.25" customHeight="1">
      <c r="A839" s="69">
        <v>212</v>
      </c>
      <c r="B839" s="69" t="s">
        <v>809</v>
      </c>
      <c r="C839" s="70">
        <f>C840+C851+C853+C856+C858+C860</f>
        <v>200</v>
      </c>
      <c r="D839" s="70">
        <f>D840+D851+D853+D856+D858+D860</f>
        <v>160</v>
      </c>
      <c r="E839" s="97">
        <f t="shared" ref="E839:E897" si="48">D839/C839</f>
        <v>0.8</v>
      </c>
      <c r="J839" s="71">
        <v>2111407</v>
      </c>
      <c r="K839" s="72" t="s">
        <v>801</v>
      </c>
      <c r="L839" s="68"/>
    </row>
    <row r="840" spans="1:12" ht="20.25" customHeight="1">
      <c r="A840" s="69">
        <v>21201</v>
      </c>
      <c r="B840" s="69" t="s">
        <v>810</v>
      </c>
      <c r="C840" s="70">
        <f>SUM(C841:C850)</f>
        <v>0</v>
      </c>
      <c r="D840" s="70">
        <f>SUM(D841:D850)</f>
        <v>160</v>
      </c>
      <c r="E840" s="97"/>
      <c r="J840" s="71">
        <v>2111408</v>
      </c>
      <c r="K840" s="72" t="s">
        <v>802</v>
      </c>
      <c r="L840" s="68"/>
    </row>
    <row r="841" spans="1:12" ht="20.25" customHeight="1">
      <c r="A841" s="71">
        <v>2120101</v>
      </c>
      <c r="B841" s="72" t="s">
        <v>78</v>
      </c>
      <c r="C841" s="73"/>
      <c r="D841" s="73">
        <v>0</v>
      </c>
      <c r="E841" s="97"/>
      <c r="J841" s="71">
        <v>2111409</v>
      </c>
      <c r="K841" s="72" t="s">
        <v>803</v>
      </c>
      <c r="L841" s="68"/>
    </row>
    <row r="842" spans="1:12" ht="20.25" customHeight="1">
      <c r="A842" s="71">
        <v>2120102</v>
      </c>
      <c r="B842" s="72" t="s">
        <v>79</v>
      </c>
      <c r="C842" s="73"/>
      <c r="D842" s="73">
        <f t="shared" ref="D842:D849" si="49">N852</f>
        <v>0</v>
      </c>
      <c r="E842" s="97"/>
      <c r="J842" s="71">
        <v>2111410</v>
      </c>
      <c r="K842" s="72" t="s">
        <v>804</v>
      </c>
      <c r="L842" s="68"/>
    </row>
    <row r="843" spans="1:12" ht="20.25" customHeight="1">
      <c r="A843" s="71">
        <v>2120103</v>
      </c>
      <c r="B843" s="72" t="s">
        <v>80</v>
      </c>
      <c r="C843" s="73"/>
      <c r="D843" s="73">
        <f t="shared" si="49"/>
        <v>0</v>
      </c>
      <c r="E843" s="97"/>
      <c r="J843" s="71">
        <v>2111411</v>
      </c>
      <c r="K843" s="72" t="s">
        <v>120</v>
      </c>
      <c r="L843" s="68"/>
    </row>
    <row r="844" spans="1:12" ht="20.25" customHeight="1">
      <c r="A844" s="71">
        <v>2120104</v>
      </c>
      <c r="B844" s="72" t="s">
        <v>811</v>
      </c>
      <c r="C844" s="73"/>
      <c r="D844" s="73">
        <f t="shared" si="49"/>
        <v>0</v>
      </c>
      <c r="E844" s="97"/>
      <c r="J844" s="71">
        <v>2111413</v>
      </c>
      <c r="K844" s="72" t="s">
        <v>805</v>
      </c>
      <c r="L844" s="68"/>
    </row>
    <row r="845" spans="1:12" ht="20.25" customHeight="1">
      <c r="A845" s="71">
        <v>2120105</v>
      </c>
      <c r="B845" s="72" t="s">
        <v>812</v>
      </c>
      <c r="C845" s="73"/>
      <c r="D845" s="73">
        <f t="shared" si="49"/>
        <v>0</v>
      </c>
      <c r="E845" s="97"/>
      <c r="J845" s="71">
        <v>2111450</v>
      </c>
      <c r="K845" s="72" t="s">
        <v>87</v>
      </c>
      <c r="L845" s="68"/>
    </row>
    <row r="846" spans="1:12" ht="20.25" customHeight="1">
      <c r="A846" s="71">
        <v>2120106</v>
      </c>
      <c r="B846" s="72" t="s">
        <v>813</v>
      </c>
      <c r="C846" s="73"/>
      <c r="D846" s="73">
        <f t="shared" si="49"/>
        <v>0</v>
      </c>
      <c r="E846" s="97"/>
      <c r="J846" s="71">
        <v>2111499</v>
      </c>
      <c r="K846" s="72" t="s">
        <v>806</v>
      </c>
      <c r="L846" s="68"/>
    </row>
    <row r="847" spans="1:12" ht="20.25" customHeight="1">
      <c r="A847" s="71">
        <v>2120107</v>
      </c>
      <c r="B847" s="72" t="s">
        <v>814</v>
      </c>
      <c r="C847" s="73"/>
      <c r="D847" s="73">
        <f t="shared" si="49"/>
        <v>0</v>
      </c>
      <c r="E847" s="97"/>
      <c r="J847" s="69">
        <v>21199</v>
      </c>
      <c r="K847" s="69" t="s">
        <v>807</v>
      </c>
      <c r="L847" s="68"/>
    </row>
    <row r="848" spans="1:12" ht="20.25" customHeight="1">
      <c r="A848" s="71">
        <v>2120109</v>
      </c>
      <c r="B848" s="72" t="s">
        <v>815</v>
      </c>
      <c r="C848" s="73"/>
      <c r="D848" s="73">
        <f t="shared" si="49"/>
        <v>0</v>
      </c>
      <c r="E848" s="97"/>
      <c r="J848" s="71">
        <v>2119901</v>
      </c>
      <c r="K848" s="72" t="s">
        <v>808</v>
      </c>
      <c r="L848" s="68"/>
    </row>
    <row r="849" spans="1:12" ht="20.25" customHeight="1">
      <c r="A849" s="71">
        <v>2120110</v>
      </c>
      <c r="B849" s="72" t="s">
        <v>816</v>
      </c>
      <c r="C849" s="73"/>
      <c r="D849" s="73">
        <f t="shared" si="49"/>
        <v>0</v>
      </c>
      <c r="E849" s="97"/>
      <c r="J849" s="69">
        <v>212</v>
      </c>
      <c r="K849" s="69" t="s">
        <v>809</v>
      </c>
      <c r="L849" s="68"/>
    </row>
    <row r="850" spans="1:12" ht="20.25" customHeight="1">
      <c r="A850" s="71">
        <v>2120199</v>
      </c>
      <c r="B850" s="72" t="s">
        <v>817</v>
      </c>
      <c r="C850" s="73"/>
      <c r="D850" s="73">
        <v>160</v>
      </c>
      <c r="E850" s="97"/>
      <c r="G850" s="89">
        <v>160</v>
      </c>
      <c r="J850" s="69">
        <v>21201</v>
      </c>
      <c r="K850" s="69" t="s">
        <v>810</v>
      </c>
      <c r="L850" s="68"/>
    </row>
    <row r="851" spans="1:12" ht="20.25" customHeight="1">
      <c r="A851" s="69">
        <v>21202</v>
      </c>
      <c r="B851" s="69" t="s">
        <v>818</v>
      </c>
      <c r="C851" s="70">
        <f>C852</f>
        <v>0</v>
      </c>
      <c r="D851" s="70">
        <f>D852</f>
        <v>0</v>
      </c>
      <c r="E851" s="97"/>
      <c r="J851" s="71">
        <v>2120101</v>
      </c>
      <c r="K851" s="72" t="s">
        <v>78</v>
      </c>
      <c r="L851" s="68"/>
    </row>
    <row r="852" spans="1:12" ht="20.25" customHeight="1">
      <c r="A852" s="71">
        <v>2120201</v>
      </c>
      <c r="B852" s="72" t="s">
        <v>819</v>
      </c>
      <c r="C852" s="73"/>
      <c r="D852" s="73">
        <v>0</v>
      </c>
      <c r="E852" s="97"/>
      <c r="J852" s="71">
        <v>2120102</v>
      </c>
      <c r="K852" s="72" t="s">
        <v>79</v>
      </c>
      <c r="L852" s="68"/>
    </row>
    <row r="853" spans="1:12" ht="20.25" customHeight="1">
      <c r="A853" s="69">
        <v>21203</v>
      </c>
      <c r="B853" s="69" t="s">
        <v>820</v>
      </c>
      <c r="C853" s="70">
        <f>SUM(C854:C855)</f>
        <v>0</v>
      </c>
      <c r="D853" s="70">
        <f>SUM(D854:D855)</f>
        <v>0</v>
      </c>
      <c r="E853" s="97"/>
      <c r="J853" s="71">
        <v>2120103</v>
      </c>
      <c r="K853" s="72" t="s">
        <v>80</v>
      </c>
      <c r="L853" s="68"/>
    </row>
    <row r="854" spans="1:12" ht="20.25" customHeight="1">
      <c r="A854" s="71">
        <v>2120303</v>
      </c>
      <c r="B854" s="72" t="s">
        <v>821</v>
      </c>
      <c r="C854" s="74"/>
      <c r="D854" s="74">
        <f>N864</f>
        <v>0</v>
      </c>
      <c r="E854" s="97"/>
      <c r="J854" s="71">
        <v>2120104</v>
      </c>
      <c r="K854" s="72" t="s">
        <v>811</v>
      </c>
      <c r="L854" s="68"/>
    </row>
    <row r="855" spans="1:12" ht="20.25" customHeight="1">
      <c r="A855" s="71">
        <v>2120399</v>
      </c>
      <c r="B855" s="72" t="s">
        <v>822</v>
      </c>
      <c r="C855" s="74"/>
      <c r="D855" s="74">
        <v>0</v>
      </c>
      <c r="E855" s="97"/>
      <c r="J855" s="71">
        <v>2120105</v>
      </c>
      <c r="K855" s="72" t="s">
        <v>812</v>
      </c>
      <c r="L855" s="68"/>
    </row>
    <row r="856" spans="1:12" ht="20.25" customHeight="1">
      <c r="A856" s="69">
        <v>21205</v>
      </c>
      <c r="B856" s="69" t="s">
        <v>823</v>
      </c>
      <c r="C856" s="70">
        <f>C857</f>
        <v>0</v>
      </c>
      <c r="D856" s="70">
        <f>D857</f>
        <v>0</v>
      </c>
      <c r="E856" s="97"/>
      <c r="J856" s="71">
        <v>2120106</v>
      </c>
      <c r="K856" s="72" t="s">
        <v>813</v>
      </c>
      <c r="L856" s="68"/>
    </row>
    <row r="857" spans="1:12" ht="20.25" customHeight="1">
      <c r="A857" s="71">
        <v>2120501</v>
      </c>
      <c r="B857" s="72" t="s">
        <v>824</v>
      </c>
      <c r="C857" s="73"/>
      <c r="D857" s="73">
        <f>N867</f>
        <v>0</v>
      </c>
      <c r="E857" s="97"/>
      <c r="J857" s="71">
        <v>2120107</v>
      </c>
      <c r="K857" s="72" t="s">
        <v>814</v>
      </c>
      <c r="L857" s="68"/>
    </row>
    <row r="858" spans="1:12" ht="20.25" customHeight="1">
      <c r="A858" s="69">
        <v>21206</v>
      </c>
      <c r="B858" s="69" t="s">
        <v>825</v>
      </c>
      <c r="C858" s="70">
        <f>C859</f>
        <v>0</v>
      </c>
      <c r="D858" s="70">
        <f>D859</f>
        <v>0</v>
      </c>
      <c r="E858" s="97"/>
      <c r="J858" s="71">
        <v>2120109</v>
      </c>
      <c r="K858" s="72" t="s">
        <v>815</v>
      </c>
      <c r="L858" s="68"/>
    </row>
    <row r="859" spans="1:12" ht="20.25" customHeight="1">
      <c r="A859" s="71">
        <v>2120601</v>
      </c>
      <c r="B859" s="72" t="s">
        <v>826</v>
      </c>
      <c r="C859" s="73"/>
      <c r="D859" s="73">
        <f>N869</f>
        <v>0</v>
      </c>
      <c r="E859" s="97"/>
      <c r="J859" s="71">
        <v>2120110</v>
      </c>
      <c r="K859" s="72" t="s">
        <v>816</v>
      </c>
      <c r="L859" s="68"/>
    </row>
    <row r="860" spans="1:12" ht="20.25" customHeight="1">
      <c r="A860" s="69">
        <v>21299</v>
      </c>
      <c r="B860" s="69" t="s">
        <v>827</v>
      </c>
      <c r="C860" s="70">
        <f>C861</f>
        <v>200</v>
      </c>
      <c r="D860" s="70">
        <f>D861</f>
        <v>0</v>
      </c>
      <c r="E860" s="97">
        <f t="shared" si="48"/>
        <v>0</v>
      </c>
      <c r="J860" s="71">
        <v>2120199</v>
      </c>
      <c r="K860" s="72" t="s">
        <v>817</v>
      </c>
      <c r="L860" s="68"/>
    </row>
    <row r="861" spans="1:12" ht="20.25" customHeight="1">
      <c r="A861" s="71">
        <v>2129999</v>
      </c>
      <c r="B861" s="72" t="s">
        <v>828</v>
      </c>
      <c r="C861" s="73">
        <v>200</v>
      </c>
      <c r="D861" s="73">
        <v>0</v>
      </c>
      <c r="E861" s="97">
        <f t="shared" si="48"/>
        <v>0</v>
      </c>
      <c r="J861" s="69">
        <v>21202</v>
      </c>
      <c r="K861" s="69" t="s">
        <v>818</v>
      </c>
      <c r="L861" s="68"/>
    </row>
    <row r="862" spans="1:12" ht="20.25" customHeight="1">
      <c r="A862" s="69">
        <v>213</v>
      </c>
      <c r="B862" s="69" t="s">
        <v>829</v>
      </c>
      <c r="C862" s="70">
        <f>C863+C889+C914+C942+C953+C960+C967+C970</f>
        <v>1098.0999999999999</v>
      </c>
      <c r="D862" s="70">
        <f>D863+D889+D914+D942+D953+D960+D967+D970</f>
        <v>444.36</v>
      </c>
      <c r="E862" s="97">
        <f t="shared" si="48"/>
        <v>0.40466259903469631</v>
      </c>
      <c r="J862" s="71">
        <v>2120201</v>
      </c>
      <c r="K862" s="72" t="s">
        <v>819</v>
      </c>
      <c r="L862" s="68"/>
    </row>
    <row r="863" spans="1:12" ht="20.25" customHeight="1">
      <c r="A863" s="69">
        <v>21301</v>
      </c>
      <c r="B863" s="69" t="s">
        <v>830</v>
      </c>
      <c r="C863" s="70">
        <f>SUM(C864:C888)</f>
        <v>669</v>
      </c>
      <c r="D863" s="70">
        <f>SUM(D864:D888)</f>
        <v>324</v>
      </c>
      <c r="E863" s="97">
        <f t="shared" si="48"/>
        <v>0.48430493273542602</v>
      </c>
      <c r="J863" s="69">
        <v>21203</v>
      </c>
      <c r="K863" s="69" t="s">
        <v>820</v>
      </c>
      <c r="L863" s="68"/>
    </row>
    <row r="864" spans="1:12" ht="20.25" customHeight="1">
      <c r="A864" s="71">
        <v>2130101</v>
      </c>
      <c r="B864" s="72" t="s">
        <v>78</v>
      </c>
      <c r="C864" s="73"/>
      <c r="D864" s="73">
        <f>N874</f>
        <v>0</v>
      </c>
      <c r="E864" s="97"/>
      <c r="J864" s="71">
        <v>2120303</v>
      </c>
      <c r="K864" s="72" t="s">
        <v>821</v>
      </c>
      <c r="L864" s="68"/>
    </row>
    <row r="865" spans="1:12" ht="20.25" customHeight="1">
      <c r="A865" s="71">
        <v>2130102</v>
      </c>
      <c r="B865" s="72" t="s">
        <v>79</v>
      </c>
      <c r="C865" s="73"/>
      <c r="D865" s="73">
        <f>N875</f>
        <v>0</v>
      </c>
      <c r="E865" s="97"/>
      <c r="J865" s="71">
        <v>2120399</v>
      </c>
      <c r="K865" s="72" t="s">
        <v>822</v>
      </c>
      <c r="L865" s="68"/>
    </row>
    <row r="866" spans="1:12" ht="20.25" customHeight="1">
      <c r="A866" s="71">
        <v>2130103</v>
      </c>
      <c r="B866" s="72" t="s">
        <v>80</v>
      </c>
      <c r="C866" s="73">
        <v>216</v>
      </c>
      <c r="D866" s="73">
        <v>129</v>
      </c>
      <c r="E866" s="98">
        <f t="shared" si="48"/>
        <v>0.59722222222222221</v>
      </c>
      <c r="J866" s="69">
        <v>21205</v>
      </c>
      <c r="K866" s="69" t="s">
        <v>823</v>
      </c>
      <c r="L866" s="68"/>
    </row>
    <row r="867" spans="1:12" ht="20.25" customHeight="1">
      <c r="A867" s="71">
        <v>2130104</v>
      </c>
      <c r="B867" s="72" t="s">
        <v>87</v>
      </c>
      <c r="C867" s="73"/>
      <c r="D867" s="73">
        <f>N877</f>
        <v>0</v>
      </c>
      <c r="E867" s="97"/>
      <c r="J867" s="71">
        <v>2120501</v>
      </c>
      <c r="K867" s="72" t="s">
        <v>824</v>
      </c>
      <c r="L867" s="68"/>
    </row>
    <row r="868" spans="1:12" ht="20.25" customHeight="1">
      <c r="A868" s="71">
        <v>2130105</v>
      </c>
      <c r="B868" s="72" t="s">
        <v>831</v>
      </c>
      <c r="C868" s="73"/>
      <c r="D868" s="73">
        <f>N878</f>
        <v>0</v>
      </c>
      <c r="E868" s="97"/>
      <c r="J868" s="69">
        <v>21206</v>
      </c>
      <c r="K868" s="69" t="s">
        <v>825</v>
      </c>
      <c r="L868" s="68"/>
    </row>
    <row r="869" spans="1:12" ht="20.25" customHeight="1">
      <c r="A869" s="71">
        <v>2130106</v>
      </c>
      <c r="B869" s="72" t="s">
        <v>832</v>
      </c>
      <c r="C869" s="73"/>
      <c r="D869" s="73">
        <v>0</v>
      </c>
      <c r="E869" s="97"/>
      <c r="J869" s="71">
        <v>2120601</v>
      </c>
      <c r="K869" s="72" t="s">
        <v>826</v>
      </c>
      <c r="L869" s="68"/>
    </row>
    <row r="870" spans="1:12" ht="20.25" customHeight="1">
      <c r="A870" s="71">
        <v>2130108</v>
      </c>
      <c r="B870" s="72" t="s">
        <v>833</v>
      </c>
      <c r="C870" s="73">
        <v>6</v>
      </c>
      <c r="D870" s="73">
        <v>0</v>
      </c>
      <c r="E870" s="97">
        <f t="shared" si="48"/>
        <v>0</v>
      </c>
      <c r="J870" s="69">
        <v>21299</v>
      </c>
      <c r="K870" s="69" t="s">
        <v>827</v>
      </c>
      <c r="L870" s="68"/>
    </row>
    <row r="871" spans="1:12" ht="20.25" customHeight="1">
      <c r="A871" s="71">
        <v>2130109</v>
      </c>
      <c r="B871" s="72" t="s">
        <v>834</v>
      </c>
      <c r="C871" s="73"/>
      <c r="D871" s="73">
        <v>0</v>
      </c>
      <c r="E871" s="97"/>
      <c r="J871" s="71">
        <v>2129901</v>
      </c>
      <c r="K871" s="72" t="s">
        <v>828</v>
      </c>
      <c r="L871" s="68"/>
    </row>
    <row r="872" spans="1:12" ht="20.25" customHeight="1">
      <c r="A872" s="71">
        <v>2130110</v>
      </c>
      <c r="B872" s="72" t="s">
        <v>835</v>
      </c>
      <c r="C872" s="73"/>
      <c r="D872" s="73">
        <f t="shared" ref="D872:D878" si="50">N882</f>
        <v>0</v>
      </c>
      <c r="E872" s="97"/>
      <c r="J872" s="69">
        <v>213</v>
      </c>
      <c r="K872" s="69" t="s">
        <v>829</v>
      </c>
      <c r="L872" s="68"/>
    </row>
    <row r="873" spans="1:12" ht="20.25" customHeight="1">
      <c r="A873" s="71">
        <v>2130111</v>
      </c>
      <c r="B873" s="72" t="s">
        <v>836</v>
      </c>
      <c r="C873" s="73"/>
      <c r="D873" s="73">
        <f t="shared" si="50"/>
        <v>0</v>
      </c>
      <c r="E873" s="97"/>
      <c r="J873" s="69">
        <v>21301</v>
      </c>
      <c r="K873" s="69" t="s">
        <v>830</v>
      </c>
      <c r="L873" s="68"/>
    </row>
    <row r="874" spans="1:12" ht="20.25" customHeight="1">
      <c r="A874" s="71">
        <v>2130112</v>
      </c>
      <c r="B874" s="72" t="s">
        <v>837</v>
      </c>
      <c r="C874" s="73"/>
      <c r="D874" s="73">
        <f t="shared" si="50"/>
        <v>0</v>
      </c>
      <c r="E874" s="97"/>
      <c r="J874" s="71">
        <v>2130101</v>
      </c>
      <c r="K874" s="72" t="s">
        <v>78</v>
      </c>
      <c r="L874" s="68"/>
    </row>
    <row r="875" spans="1:12" ht="20.25" customHeight="1">
      <c r="A875" s="71">
        <v>2130114</v>
      </c>
      <c r="B875" s="72" t="s">
        <v>838</v>
      </c>
      <c r="C875" s="73"/>
      <c r="D875" s="73">
        <f t="shared" si="50"/>
        <v>0</v>
      </c>
      <c r="E875" s="97"/>
      <c r="J875" s="71">
        <v>2130102</v>
      </c>
      <c r="K875" s="72" t="s">
        <v>79</v>
      </c>
      <c r="L875" s="68"/>
    </row>
    <row r="876" spans="1:12" ht="20.25" customHeight="1">
      <c r="A876" s="71">
        <v>2130119</v>
      </c>
      <c r="B876" s="72" t="s">
        <v>839</v>
      </c>
      <c r="C876" s="73"/>
      <c r="D876" s="73">
        <f t="shared" si="50"/>
        <v>0</v>
      </c>
      <c r="E876" s="97"/>
      <c r="J876" s="71">
        <v>2130103</v>
      </c>
      <c r="K876" s="72" t="s">
        <v>80</v>
      </c>
      <c r="L876" s="68"/>
    </row>
    <row r="877" spans="1:12" ht="20.25" customHeight="1">
      <c r="A877" s="71">
        <v>2130120</v>
      </c>
      <c r="B877" s="72" t="s">
        <v>840</v>
      </c>
      <c r="C877" s="73"/>
      <c r="D877" s="73">
        <f t="shared" si="50"/>
        <v>0</v>
      </c>
      <c r="E877" s="97"/>
      <c r="J877" s="71">
        <v>2130104</v>
      </c>
      <c r="K877" s="72" t="s">
        <v>87</v>
      </c>
      <c r="L877" s="68"/>
    </row>
    <row r="878" spans="1:12" ht="20.25" customHeight="1">
      <c r="A878" s="71">
        <v>2130121</v>
      </c>
      <c r="B878" s="72" t="s">
        <v>841</v>
      </c>
      <c r="C878" s="73"/>
      <c r="D878" s="73">
        <f t="shared" si="50"/>
        <v>0</v>
      </c>
      <c r="E878" s="97"/>
      <c r="J878" s="71">
        <v>2130105</v>
      </c>
      <c r="K878" s="72" t="s">
        <v>831</v>
      </c>
      <c r="L878" s="68"/>
    </row>
    <row r="879" spans="1:12" ht="20.25" customHeight="1">
      <c r="A879" s="71">
        <v>2130122</v>
      </c>
      <c r="B879" s="72" t="s">
        <v>842</v>
      </c>
      <c r="C879" s="73"/>
      <c r="D879" s="73">
        <v>0</v>
      </c>
      <c r="E879" s="97"/>
      <c r="J879" s="71">
        <v>2130106</v>
      </c>
      <c r="K879" s="72" t="s">
        <v>832</v>
      </c>
      <c r="L879" s="68"/>
    </row>
    <row r="880" spans="1:12" ht="20.25" customHeight="1">
      <c r="A880" s="71">
        <v>2130124</v>
      </c>
      <c r="B880" s="72" t="s">
        <v>843</v>
      </c>
      <c r="C880" s="73"/>
      <c r="D880" s="73">
        <v>8</v>
      </c>
      <c r="E880" s="97"/>
      <c r="J880" s="71">
        <v>2130108</v>
      </c>
      <c r="K880" s="72" t="s">
        <v>833</v>
      </c>
      <c r="L880" s="68"/>
    </row>
    <row r="881" spans="1:12" ht="20.25" customHeight="1">
      <c r="A881" s="71">
        <v>2130125</v>
      </c>
      <c r="B881" s="72" t="s">
        <v>844</v>
      </c>
      <c r="C881" s="73"/>
      <c r="D881" s="73">
        <v>0</v>
      </c>
      <c r="E881" s="97"/>
      <c r="J881" s="71">
        <v>2130109</v>
      </c>
      <c r="K881" s="72" t="s">
        <v>834</v>
      </c>
      <c r="L881" s="68"/>
    </row>
    <row r="882" spans="1:12" ht="20.25" customHeight="1">
      <c r="A882" s="71">
        <v>2130126</v>
      </c>
      <c r="B882" s="72" t="s">
        <v>845</v>
      </c>
      <c r="C882" s="73">
        <v>444</v>
      </c>
      <c r="D882" s="73">
        <v>147</v>
      </c>
      <c r="E882" s="98">
        <f t="shared" si="48"/>
        <v>0.33108108108108109</v>
      </c>
      <c r="F882" s="89">
        <v>16</v>
      </c>
      <c r="J882" s="71">
        <v>2130110</v>
      </c>
      <c r="K882" s="72" t="s">
        <v>835</v>
      </c>
      <c r="L882" s="68"/>
    </row>
    <row r="883" spans="1:12" ht="20.25" customHeight="1">
      <c r="A883" s="71">
        <v>2130135</v>
      </c>
      <c r="B883" s="72" t="s">
        <v>846</v>
      </c>
      <c r="C883" s="73"/>
      <c r="D883" s="73">
        <f>N893</f>
        <v>0</v>
      </c>
      <c r="E883" s="97"/>
      <c r="J883" s="71">
        <v>2130111</v>
      </c>
      <c r="K883" s="72" t="s">
        <v>836</v>
      </c>
      <c r="L883" s="68"/>
    </row>
    <row r="884" spans="1:12" ht="20.25" customHeight="1">
      <c r="A884" s="71">
        <v>2130142</v>
      </c>
      <c r="B884" s="72" t="s">
        <v>847</v>
      </c>
      <c r="C884" s="73"/>
      <c r="D884" s="73">
        <v>0</v>
      </c>
      <c r="E884" s="97"/>
      <c r="J884" s="71">
        <v>2130112</v>
      </c>
      <c r="K884" s="72" t="s">
        <v>837</v>
      </c>
      <c r="L884" s="68"/>
    </row>
    <row r="885" spans="1:12" ht="20.25" customHeight="1">
      <c r="A885" s="71">
        <v>2130148</v>
      </c>
      <c r="B885" s="72" t="s">
        <v>848</v>
      </c>
      <c r="C885" s="73"/>
      <c r="D885" s="73">
        <f>N895</f>
        <v>0</v>
      </c>
      <c r="E885" s="97"/>
      <c r="J885" s="71">
        <v>2130114</v>
      </c>
      <c r="K885" s="72" t="s">
        <v>838</v>
      </c>
      <c r="L885" s="68"/>
    </row>
    <row r="886" spans="1:12" ht="20.25" customHeight="1">
      <c r="A886" s="71">
        <v>2130152</v>
      </c>
      <c r="B886" s="72" t="s">
        <v>849</v>
      </c>
      <c r="C886" s="73"/>
      <c r="D886" s="73">
        <v>0</v>
      </c>
      <c r="E886" s="97"/>
      <c r="J886" s="71">
        <v>2130119</v>
      </c>
      <c r="K886" s="72" t="s">
        <v>839</v>
      </c>
      <c r="L886" s="68"/>
    </row>
    <row r="887" spans="1:12" ht="20.25" customHeight="1">
      <c r="A887" s="71">
        <v>2130153</v>
      </c>
      <c r="B887" s="72" t="s">
        <v>850</v>
      </c>
      <c r="C887" s="73"/>
      <c r="D887" s="73">
        <f>N897</f>
        <v>0</v>
      </c>
      <c r="E887" s="97"/>
      <c r="J887" s="71">
        <v>2130120</v>
      </c>
      <c r="K887" s="72" t="s">
        <v>840</v>
      </c>
      <c r="L887" s="68"/>
    </row>
    <row r="888" spans="1:12" ht="20.25" customHeight="1">
      <c r="A888" s="71">
        <v>2130199</v>
      </c>
      <c r="B888" s="72" t="s">
        <v>851</v>
      </c>
      <c r="C888" s="73">
        <v>3</v>
      </c>
      <c r="D888" s="73">
        <v>40</v>
      </c>
      <c r="E888" s="98">
        <f t="shared" si="48"/>
        <v>13.333333333333334</v>
      </c>
      <c r="J888" s="71">
        <v>2130121</v>
      </c>
      <c r="K888" s="72" t="s">
        <v>841</v>
      </c>
      <c r="L888" s="68"/>
    </row>
    <row r="889" spans="1:12" ht="20.25" customHeight="1">
      <c r="A889" s="69">
        <v>21302</v>
      </c>
      <c r="B889" s="69" t="s">
        <v>852</v>
      </c>
      <c r="C889" s="70">
        <f>SUM(C890:C913)</f>
        <v>98.1</v>
      </c>
      <c r="D889" s="70">
        <f>SUM(D890:D913)</f>
        <v>0</v>
      </c>
      <c r="E889" s="97">
        <f t="shared" si="48"/>
        <v>0</v>
      </c>
      <c r="J889" s="71">
        <v>2130122</v>
      </c>
      <c r="K889" s="72" t="s">
        <v>842</v>
      </c>
      <c r="L889" s="68"/>
    </row>
    <row r="890" spans="1:12" ht="20.25" customHeight="1">
      <c r="A890" s="71">
        <v>2130201</v>
      </c>
      <c r="B890" s="72" t="s">
        <v>78</v>
      </c>
      <c r="C890" s="74"/>
      <c r="D890" s="74">
        <f t="shared" ref="D890:D896" si="51">N900</f>
        <v>0</v>
      </c>
      <c r="E890" s="97"/>
      <c r="J890" s="71">
        <v>2130124</v>
      </c>
      <c r="K890" s="72" t="s">
        <v>843</v>
      </c>
      <c r="L890" s="68"/>
    </row>
    <row r="891" spans="1:12" ht="20.25" customHeight="1">
      <c r="A891" s="71">
        <v>2130202</v>
      </c>
      <c r="B891" s="72" t="s">
        <v>79</v>
      </c>
      <c r="C891" s="74"/>
      <c r="D891" s="74">
        <f t="shared" si="51"/>
        <v>0</v>
      </c>
      <c r="E891" s="97"/>
      <c r="J891" s="71">
        <v>2130125</v>
      </c>
      <c r="K891" s="72" t="s">
        <v>844</v>
      </c>
      <c r="L891" s="68"/>
    </row>
    <row r="892" spans="1:12" ht="20.25" customHeight="1">
      <c r="A892" s="71">
        <v>2130203</v>
      </c>
      <c r="B892" s="72" t="s">
        <v>80</v>
      </c>
      <c r="C892" s="74"/>
      <c r="D892" s="74">
        <f t="shared" si="51"/>
        <v>0</v>
      </c>
      <c r="E892" s="97"/>
      <c r="J892" s="71">
        <v>2130126</v>
      </c>
      <c r="K892" s="72" t="s">
        <v>845</v>
      </c>
      <c r="L892" s="68"/>
    </row>
    <row r="893" spans="1:12" ht="20.25" customHeight="1">
      <c r="A893" s="71">
        <v>2130204</v>
      </c>
      <c r="B893" s="72" t="s">
        <v>853</v>
      </c>
      <c r="C893" s="74"/>
      <c r="D893" s="74">
        <f t="shared" si="51"/>
        <v>0</v>
      </c>
      <c r="E893" s="97"/>
      <c r="J893" s="71">
        <v>2130135</v>
      </c>
      <c r="K893" s="72" t="s">
        <v>846</v>
      </c>
      <c r="L893" s="68"/>
    </row>
    <row r="894" spans="1:12" ht="20.25" customHeight="1">
      <c r="A894" s="71">
        <v>2130205</v>
      </c>
      <c r="B894" s="72" t="s">
        <v>854</v>
      </c>
      <c r="C894" s="74"/>
      <c r="D894" s="74">
        <f t="shared" si="51"/>
        <v>0</v>
      </c>
      <c r="E894" s="97"/>
      <c r="J894" s="71">
        <v>2130142</v>
      </c>
      <c r="K894" s="72" t="s">
        <v>847</v>
      </c>
      <c r="L894" s="68"/>
    </row>
    <row r="895" spans="1:12" ht="20.25" customHeight="1">
      <c r="A895" s="71">
        <v>2130206</v>
      </c>
      <c r="B895" s="72" t="s">
        <v>855</v>
      </c>
      <c r="C895" s="74"/>
      <c r="D895" s="74">
        <f t="shared" si="51"/>
        <v>0</v>
      </c>
      <c r="E895" s="97"/>
      <c r="J895" s="71">
        <v>2130148</v>
      </c>
      <c r="K895" s="72" t="s">
        <v>848</v>
      </c>
      <c r="L895" s="68"/>
    </row>
    <row r="896" spans="1:12" ht="20.25" customHeight="1">
      <c r="A896" s="71">
        <v>2130207</v>
      </c>
      <c r="B896" s="72" t="s">
        <v>856</v>
      </c>
      <c r="C896" s="74"/>
      <c r="D896" s="74">
        <f t="shared" si="51"/>
        <v>0</v>
      </c>
      <c r="E896" s="97"/>
      <c r="J896" s="71">
        <v>2130152</v>
      </c>
      <c r="K896" s="72" t="s">
        <v>849</v>
      </c>
      <c r="L896" s="68"/>
    </row>
    <row r="897" spans="1:12" ht="20.25" customHeight="1">
      <c r="A897" s="71">
        <v>2130209</v>
      </c>
      <c r="B897" s="72" t="s">
        <v>857</v>
      </c>
      <c r="C897" s="73">
        <v>34.65</v>
      </c>
      <c r="D897" s="73">
        <v>0</v>
      </c>
      <c r="E897" s="97">
        <f t="shared" si="48"/>
        <v>0</v>
      </c>
      <c r="J897" s="71">
        <v>2130153</v>
      </c>
      <c r="K897" s="72" t="s">
        <v>850</v>
      </c>
      <c r="L897" s="68"/>
    </row>
    <row r="898" spans="1:12" ht="20.25" customHeight="1">
      <c r="A898" s="71">
        <v>2130210</v>
      </c>
      <c r="B898" s="72" t="s">
        <v>858</v>
      </c>
      <c r="C898" s="74"/>
      <c r="D898" s="74">
        <f>N908</f>
        <v>0</v>
      </c>
      <c r="E898" s="97"/>
      <c r="J898" s="71">
        <v>2130199</v>
      </c>
      <c r="K898" s="72" t="s">
        <v>851</v>
      </c>
      <c r="L898" s="68"/>
    </row>
    <row r="899" spans="1:12" ht="20.25" customHeight="1">
      <c r="A899" s="71">
        <v>2130211</v>
      </c>
      <c r="B899" s="72" t="s">
        <v>859</v>
      </c>
      <c r="C899" s="74"/>
      <c r="D899" s="74">
        <v>0</v>
      </c>
      <c r="E899" s="97"/>
      <c r="J899" s="69">
        <v>21302</v>
      </c>
      <c r="K899" s="69" t="s">
        <v>852</v>
      </c>
      <c r="L899" s="68"/>
    </row>
    <row r="900" spans="1:12" ht="20.25" customHeight="1">
      <c r="A900" s="71">
        <v>2130212</v>
      </c>
      <c r="B900" s="72" t="s">
        <v>860</v>
      </c>
      <c r="C900" s="74"/>
      <c r="D900" s="74">
        <f t="shared" ref="D900:D913" si="52">N910</f>
        <v>0</v>
      </c>
      <c r="E900" s="97"/>
      <c r="J900" s="71">
        <v>2130201</v>
      </c>
      <c r="K900" s="72" t="s">
        <v>78</v>
      </c>
      <c r="L900" s="68"/>
    </row>
    <row r="901" spans="1:12" ht="20.25" customHeight="1">
      <c r="A901" s="71">
        <v>2130213</v>
      </c>
      <c r="B901" s="72" t="s">
        <v>861</v>
      </c>
      <c r="C901" s="74"/>
      <c r="D901" s="74">
        <f t="shared" si="52"/>
        <v>0</v>
      </c>
      <c r="E901" s="97"/>
      <c r="J901" s="71">
        <v>2130202</v>
      </c>
      <c r="K901" s="72" t="s">
        <v>79</v>
      </c>
      <c r="L901" s="68"/>
    </row>
    <row r="902" spans="1:12" ht="20.25" customHeight="1">
      <c r="A902" s="71">
        <v>2130217</v>
      </c>
      <c r="B902" s="72" t="s">
        <v>862</v>
      </c>
      <c r="C902" s="74"/>
      <c r="D902" s="74">
        <f t="shared" si="52"/>
        <v>0</v>
      </c>
      <c r="E902" s="97"/>
      <c r="J902" s="71">
        <v>2130203</v>
      </c>
      <c r="K902" s="72" t="s">
        <v>80</v>
      </c>
      <c r="L902" s="68"/>
    </row>
    <row r="903" spans="1:12" ht="20.25" customHeight="1">
      <c r="A903" s="71">
        <v>2130220</v>
      </c>
      <c r="B903" s="72" t="s">
        <v>863</v>
      </c>
      <c r="C903" s="74"/>
      <c r="D903" s="74">
        <f t="shared" si="52"/>
        <v>0</v>
      </c>
      <c r="E903" s="97"/>
      <c r="J903" s="71">
        <v>2130204</v>
      </c>
      <c r="K903" s="72" t="s">
        <v>853</v>
      </c>
      <c r="L903" s="68"/>
    </row>
    <row r="904" spans="1:12" ht="20.25" customHeight="1">
      <c r="A904" s="71">
        <v>2130221</v>
      </c>
      <c r="B904" s="72" t="s">
        <v>864</v>
      </c>
      <c r="C904" s="74"/>
      <c r="D904" s="74">
        <f t="shared" si="52"/>
        <v>0</v>
      </c>
      <c r="E904" s="97"/>
      <c r="J904" s="71">
        <v>2130205</v>
      </c>
      <c r="K904" s="72" t="s">
        <v>854</v>
      </c>
      <c r="L904" s="68"/>
    </row>
    <row r="905" spans="1:12" ht="20.25" customHeight="1">
      <c r="A905" s="71">
        <v>2130223</v>
      </c>
      <c r="B905" s="72" t="s">
        <v>865</v>
      </c>
      <c r="C905" s="74"/>
      <c r="D905" s="74">
        <f t="shared" si="52"/>
        <v>0</v>
      </c>
      <c r="E905" s="97"/>
      <c r="J905" s="71">
        <v>2130206</v>
      </c>
      <c r="K905" s="72" t="s">
        <v>855</v>
      </c>
      <c r="L905" s="68"/>
    </row>
    <row r="906" spans="1:12" ht="20.25" customHeight="1">
      <c r="A906" s="71">
        <v>2130226</v>
      </c>
      <c r="B906" s="72" t="s">
        <v>866</v>
      </c>
      <c r="C906" s="74"/>
      <c r="D906" s="74">
        <f t="shared" si="52"/>
        <v>0</v>
      </c>
      <c r="E906" s="97"/>
      <c r="J906" s="71">
        <v>2130207</v>
      </c>
      <c r="K906" s="72" t="s">
        <v>856</v>
      </c>
      <c r="L906" s="68"/>
    </row>
    <row r="907" spans="1:12" ht="20.25" customHeight="1">
      <c r="A907" s="71">
        <v>2130227</v>
      </c>
      <c r="B907" s="72" t="s">
        <v>867</v>
      </c>
      <c r="C907" s="74"/>
      <c r="D907" s="74">
        <f t="shared" si="52"/>
        <v>0</v>
      </c>
      <c r="E907" s="97"/>
      <c r="J907" s="71">
        <v>2130209</v>
      </c>
      <c r="K907" s="72" t="s">
        <v>857</v>
      </c>
      <c r="L907" s="68"/>
    </row>
    <row r="908" spans="1:12" ht="20.25" customHeight="1">
      <c r="A908" s="71">
        <v>2130232</v>
      </c>
      <c r="B908" s="72" t="s">
        <v>868</v>
      </c>
      <c r="C908" s="74"/>
      <c r="D908" s="74">
        <f t="shared" si="52"/>
        <v>0</v>
      </c>
      <c r="E908" s="97"/>
      <c r="J908" s="71">
        <v>2130210</v>
      </c>
      <c r="K908" s="72" t="s">
        <v>858</v>
      </c>
      <c r="L908" s="68"/>
    </row>
    <row r="909" spans="1:12" ht="20.25" customHeight="1">
      <c r="A909" s="71">
        <v>2130234</v>
      </c>
      <c r="B909" s="72" t="s">
        <v>869</v>
      </c>
      <c r="C909" s="73">
        <v>63.45</v>
      </c>
      <c r="D909" s="73">
        <f t="shared" si="52"/>
        <v>0</v>
      </c>
      <c r="E909" s="97">
        <f t="shared" ref="E909:E963" si="53">D909/C909</f>
        <v>0</v>
      </c>
      <c r="J909" s="71">
        <v>2130211</v>
      </c>
      <c r="K909" s="72" t="s">
        <v>859</v>
      </c>
      <c r="L909" s="68"/>
    </row>
    <row r="910" spans="1:12" ht="20.25" customHeight="1">
      <c r="A910" s="71">
        <v>2130235</v>
      </c>
      <c r="B910" s="72" t="s">
        <v>870</v>
      </c>
      <c r="C910" s="74"/>
      <c r="D910" s="74">
        <f t="shared" si="52"/>
        <v>0</v>
      </c>
      <c r="E910" s="97"/>
      <c r="J910" s="71">
        <v>2130212</v>
      </c>
      <c r="K910" s="72" t="s">
        <v>860</v>
      </c>
      <c r="L910" s="68"/>
    </row>
    <row r="911" spans="1:12" ht="20.25" customHeight="1">
      <c r="A911" s="71">
        <v>2130236</v>
      </c>
      <c r="B911" s="72" t="s">
        <v>871</v>
      </c>
      <c r="C911" s="74"/>
      <c r="D911" s="74">
        <f t="shared" si="52"/>
        <v>0</v>
      </c>
      <c r="E911" s="97"/>
      <c r="J911" s="71">
        <v>2130213</v>
      </c>
      <c r="K911" s="72" t="s">
        <v>861</v>
      </c>
      <c r="L911" s="68"/>
    </row>
    <row r="912" spans="1:12" ht="20.25" customHeight="1">
      <c r="A912" s="71">
        <v>2130237</v>
      </c>
      <c r="B912" s="72" t="s">
        <v>872</v>
      </c>
      <c r="C912" s="74"/>
      <c r="D912" s="74">
        <f t="shared" si="52"/>
        <v>0</v>
      </c>
      <c r="E912" s="97"/>
      <c r="J912" s="71">
        <v>2130217</v>
      </c>
      <c r="K912" s="72" t="s">
        <v>862</v>
      </c>
      <c r="L912" s="68"/>
    </row>
    <row r="913" spans="1:12" ht="20.25" customHeight="1">
      <c r="A913" s="71">
        <v>2130299</v>
      </c>
      <c r="B913" s="72" t="s">
        <v>873</v>
      </c>
      <c r="C913" s="74"/>
      <c r="D913" s="74">
        <f t="shared" si="52"/>
        <v>0</v>
      </c>
      <c r="E913" s="97"/>
      <c r="J913" s="71">
        <v>2130220</v>
      </c>
      <c r="K913" s="72" t="s">
        <v>863</v>
      </c>
      <c r="L913" s="68"/>
    </row>
    <row r="914" spans="1:12" ht="20.25" customHeight="1">
      <c r="A914" s="69">
        <v>21303</v>
      </c>
      <c r="B914" s="69" t="s">
        <v>874</v>
      </c>
      <c r="C914" s="70">
        <f>SUM(C915:C941)</f>
        <v>0</v>
      </c>
      <c r="D914" s="70">
        <f>SUM(D915:D941)</f>
        <v>23.36</v>
      </c>
      <c r="E914" s="97"/>
      <c r="J914" s="71">
        <v>2130221</v>
      </c>
      <c r="K914" s="72" t="s">
        <v>864</v>
      </c>
      <c r="L914" s="68"/>
    </row>
    <row r="915" spans="1:12" ht="20.25" customHeight="1">
      <c r="A915" s="71">
        <v>2130301</v>
      </c>
      <c r="B915" s="72" t="s">
        <v>78</v>
      </c>
      <c r="C915" s="73"/>
      <c r="D915" s="73">
        <f>N925</f>
        <v>0</v>
      </c>
      <c r="E915" s="97"/>
      <c r="J915" s="71">
        <v>2130223</v>
      </c>
      <c r="K915" s="72" t="s">
        <v>865</v>
      </c>
      <c r="L915" s="68"/>
    </row>
    <row r="916" spans="1:12" ht="20.25" customHeight="1">
      <c r="A916" s="71">
        <v>2130302</v>
      </c>
      <c r="B916" s="72" t="s">
        <v>79</v>
      </c>
      <c r="C916" s="73"/>
      <c r="D916" s="73">
        <f>N926</f>
        <v>0</v>
      </c>
      <c r="E916" s="97"/>
      <c r="J916" s="71">
        <v>2130226</v>
      </c>
      <c r="K916" s="72" t="s">
        <v>866</v>
      </c>
      <c r="L916" s="68"/>
    </row>
    <row r="917" spans="1:12" ht="20.25" customHeight="1">
      <c r="A917" s="71">
        <v>2130303</v>
      </c>
      <c r="B917" s="72" t="s">
        <v>80</v>
      </c>
      <c r="C917" s="73"/>
      <c r="D917" s="73">
        <f>N927</f>
        <v>0</v>
      </c>
      <c r="E917" s="97"/>
      <c r="J917" s="71">
        <v>2130227</v>
      </c>
      <c r="K917" s="72" t="s">
        <v>867</v>
      </c>
      <c r="L917" s="68"/>
    </row>
    <row r="918" spans="1:12" ht="20.25" customHeight="1">
      <c r="A918" s="71">
        <v>2130304</v>
      </c>
      <c r="B918" s="72" t="s">
        <v>875</v>
      </c>
      <c r="C918" s="73"/>
      <c r="D918" s="73">
        <v>0</v>
      </c>
      <c r="E918" s="97"/>
      <c r="J918" s="71">
        <v>2130232</v>
      </c>
      <c r="K918" s="72" t="s">
        <v>868</v>
      </c>
      <c r="L918" s="68"/>
    </row>
    <row r="919" spans="1:12" ht="20.25" customHeight="1">
      <c r="A919" s="71">
        <v>2130305</v>
      </c>
      <c r="B919" s="72" t="s">
        <v>876</v>
      </c>
      <c r="C919" s="73"/>
      <c r="D919" s="73">
        <v>0</v>
      </c>
      <c r="E919" s="97"/>
      <c r="J919" s="71">
        <v>2130234</v>
      </c>
      <c r="K919" s="72" t="s">
        <v>869</v>
      </c>
      <c r="L919" s="68"/>
    </row>
    <row r="920" spans="1:12" ht="20.25" customHeight="1">
      <c r="A920" s="71">
        <v>2130306</v>
      </c>
      <c r="B920" s="72" t="s">
        <v>877</v>
      </c>
      <c r="C920" s="73"/>
      <c r="D920" s="73">
        <f>N930</f>
        <v>0</v>
      </c>
      <c r="E920" s="97"/>
      <c r="J920" s="71">
        <v>2130235</v>
      </c>
      <c r="K920" s="72" t="s">
        <v>870</v>
      </c>
      <c r="L920" s="68"/>
    </row>
    <row r="921" spans="1:12" ht="20.25" customHeight="1">
      <c r="A921" s="71">
        <v>2130307</v>
      </c>
      <c r="B921" s="72" t="s">
        <v>878</v>
      </c>
      <c r="C921" s="73"/>
      <c r="D921" s="73">
        <f>N931</f>
        <v>0</v>
      </c>
      <c r="E921" s="97"/>
      <c r="J921" s="71">
        <v>2130236</v>
      </c>
      <c r="K921" s="72" t="s">
        <v>871</v>
      </c>
      <c r="L921" s="68"/>
    </row>
    <row r="922" spans="1:12" ht="20.25" customHeight="1">
      <c r="A922" s="71">
        <v>2130308</v>
      </c>
      <c r="B922" s="72" t="s">
        <v>879</v>
      </c>
      <c r="C922" s="73"/>
      <c r="D922" s="101">
        <v>13</v>
      </c>
      <c r="E922" s="97"/>
      <c r="F922" s="89" t="s">
        <v>1358</v>
      </c>
      <c r="J922" s="71">
        <v>2130237</v>
      </c>
      <c r="K922" s="72" t="s">
        <v>872</v>
      </c>
      <c r="L922" s="68"/>
    </row>
    <row r="923" spans="1:12" ht="20.25" customHeight="1">
      <c r="A923" s="71">
        <v>2130309</v>
      </c>
      <c r="B923" s="72" t="s">
        <v>880</v>
      </c>
      <c r="C923" s="73"/>
      <c r="D923" s="73">
        <f>N933</f>
        <v>0</v>
      </c>
      <c r="E923" s="97"/>
      <c r="J923" s="71">
        <v>2130299</v>
      </c>
      <c r="K923" s="72" t="s">
        <v>873</v>
      </c>
      <c r="L923" s="68"/>
    </row>
    <row r="924" spans="1:12" ht="20.25" customHeight="1">
      <c r="A924" s="71">
        <v>2130310</v>
      </c>
      <c r="B924" s="72" t="s">
        <v>881</v>
      </c>
      <c r="C924" s="73"/>
      <c r="D924" s="73">
        <f>N934</f>
        <v>0</v>
      </c>
      <c r="E924" s="97"/>
      <c r="J924" s="69">
        <v>21303</v>
      </c>
      <c r="K924" s="69" t="s">
        <v>874</v>
      </c>
      <c r="L924" s="68"/>
    </row>
    <row r="925" spans="1:12" ht="20.25" customHeight="1">
      <c r="A925" s="71">
        <v>2130311</v>
      </c>
      <c r="B925" s="72" t="s">
        <v>882</v>
      </c>
      <c r="C925" s="73"/>
      <c r="D925" s="73">
        <v>10</v>
      </c>
      <c r="E925" s="97"/>
      <c r="J925" s="71">
        <v>2130301</v>
      </c>
      <c r="K925" s="72" t="s">
        <v>78</v>
      </c>
      <c r="L925" s="68"/>
    </row>
    <row r="926" spans="1:12" ht="20.25" customHeight="1">
      <c r="A926" s="71">
        <v>2130312</v>
      </c>
      <c r="B926" s="72" t="s">
        <v>883</v>
      </c>
      <c r="C926" s="73"/>
      <c r="D926" s="73">
        <f t="shared" ref="D926:D933" si="54">N936</f>
        <v>0</v>
      </c>
      <c r="E926" s="97"/>
      <c r="J926" s="71">
        <v>2130302</v>
      </c>
      <c r="K926" s="72" t="s">
        <v>79</v>
      </c>
      <c r="L926" s="68"/>
    </row>
    <row r="927" spans="1:12" ht="20.25" customHeight="1">
      <c r="A927" s="71">
        <v>2130313</v>
      </c>
      <c r="B927" s="72" t="s">
        <v>884</v>
      </c>
      <c r="C927" s="73"/>
      <c r="D927" s="73">
        <f t="shared" si="54"/>
        <v>0</v>
      </c>
      <c r="E927" s="97"/>
      <c r="J927" s="71">
        <v>2130303</v>
      </c>
      <c r="K927" s="72" t="s">
        <v>80</v>
      </c>
      <c r="L927" s="68"/>
    </row>
    <row r="928" spans="1:12" ht="20.25" customHeight="1">
      <c r="A928" s="71">
        <v>2130314</v>
      </c>
      <c r="B928" s="72" t="s">
        <v>885</v>
      </c>
      <c r="C928" s="73"/>
      <c r="D928" s="73">
        <f t="shared" si="54"/>
        <v>0</v>
      </c>
      <c r="E928" s="97"/>
      <c r="J928" s="71">
        <v>2130304</v>
      </c>
      <c r="K928" s="72" t="s">
        <v>875</v>
      </c>
      <c r="L928" s="68"/>
    </row>
    <row r="929" spans="1:12" ht="20.25" customHeight="1">
      <c r="A929" s="71">
        <v>2130315</v>
      </c>
      <c r="B929" s="72" t="s">
        <v>886</v>
      </c>
      <c r="C929" s="73"/>
      <c r="D929" s="73">
        <f t="shared" si="54"/>
        <v>0</v>
      </c>
      <c r="E929" s="97"/>
      <c r="J929" s="71">
        <v>2130305</v>
      </c>
      <c r="K929" s="72" t="s">
        <v>876</v>
      </c>
      <c r="L929" s="68"/>
    </row>
    <row r="930" spans="1:12" ht="20.25" customHeight="1">
      <c r="A930" s="71">
        <v>2130316</v>
      </c>
      <c r="B930" s="72" t="s">
        <v>887</v>
      </c>
      <c r="C930" s="73"/>
      <c r="D930" s="73">
        <f t="shared" si="54"/>
        <v>0</v>
      </c>
      <c r="E930" s="97"/>
      <c r="J930" s="71">
        <v>2130306</v>
      </c>
      <c r="K930" s="72" t="s">
        <v>877</v>
      </c>
      <c r="L930" s="68"/>
    </row>
    <row r="931" spans="1:12" ht="20.25" customHeight="1">
      <c r="A931" s="71">
        <v>2130317</v>
      </c>
      <c r="B931" s="72" t="s">
        <v>888</v>
      </c>
      <c r="C931" s="73"/>
      <c r="D931" s="73">
        <f t="shared" si="54"/>
        <v>0</v>
      </c>
      <c r="E931" s="97"/>
      <c r="J931" s="71">
        <v>2130307</v>
      </c>
      <c r="K931" s="72" t="s">
        <v>878</v>
      </c>
      <c r="L931" s="68"/>
    </row>
    <row r="932" spans="1:12" ht="20.25" customHeight="1">
      <c r="A932" s="71">
        <v>2130318</v>
      </c>
      <c r="B932" s="72" t="s">
        <v>889</v>
      </c>
      <c r="C932" s="73"/>
      <c r="D932" s="73">
        <f t="shared" si="54"/>
        <v>0</v>
      </c>
      <c r="E932" s="97"/>
      <c r="J932" s="71">
        <v>2130308</v>
      </c>
      <c r="K932" s="72" t="s">
        <v>879</v>
      </c>
      <c r="L932" s="68"/>
    </row>
    <row r="933" spans="1:12" ht="20.25" customHeight="1">
      <c r="A933" s="71">
        <v>2130319</v>
      </c>
      <c r="B933" s="72" t="s">
        <v>890</v>
      </c>
      <c r="C933" s="73"/>
      <c r="D933" s="73">
        <f t="shared" si="54"/>
        <v>0</v>
      </c>
      <c r="E933" s="97"/>
      <c r="J933" s="71">
        <v>2130309</v>
      </c>
      <c r="K933" s="72" t="s">
        <v>880</v>
      </c>
      <c r="L933" s="68"/>
    </row>
    <row r="934" spans="1:12" ht="20.25" customHeight="1">
      <c r="A934" s="71">
        <v>2130321</v>
      </c>
      <c r="B934" s="72" t="s">
        <v>891</v>
      </c>
      <c r="C934" s="73"/>
      <c r="D934" s="73">
        <v>0.36</v>
      </c>
      <c r="E934" s="97"/>
      <c r="J934" s="71">
        <v>2130310</v>
      </c>
      <c r="K934" s="72" t="s">
        <v>881</v>
      </c>
      <c r="L934" s="68"/>
    </row>
    <row r="935" spans="1:12" ht="20.25" customHeight="1">
      <c r="A935" s="71">
        <v>2130322</v>
      </c>
      <c r="B935" s="72" t="s">
        <v>892</v>
      </c>
      <c r="C935" s="73"/>
      <c r="D935" s="73">
        <f>N945</f>
        <v>0</v>
      </c>
      <c r="E935" s="97"/>
      <c r="J935" s="71">
        <v>2130311</v>
      </c>
      <c r="K935" s="72" t="s">
        <v>882</v>
      </c>
      <c r="L935" s="68"/>
    </row>
    <row r="936" spans="1:12" ht="20.25" customHeight="1">
      <c r="A936" s="71">
        <v>2130333</v>
      </c>
      <c r="B936" s="72" t="s">
        <v>865</v>
      </c>
      <c r="C936" s="73"/>
      <c r="D936" s="73">
        <f>N946</f>
        <v>0</v>
      </c>
      <c r="E936" s="97"/>
      <c r="J936" s="71">
        <v>2130312</v>
      </c>
      <c r="K936" s="72" t="s">
        <v>883</v>
      </c>
      <c r="L936" s="68"/>
    </row>
    <row r="937" spans="1:12" ht="20.25" customHeight="1">
      <c r="A937" s="71">
        <v>2130334</v>
      </c>
      <c r="B937" s="72" t="s">
        <v>893</v>
      </c>
      <c r="C937" s="73"/>
      <c r="D937" s="73">
        <v>0</v>
      </c>
      <c r="E937" s="97"/>
      <c r="J937" s="71">
        <v>2130313</v>
      </c>
      <c r="K937" s="72" t="s">
        <v>884</v>
      </c>
      <c r="L937" s="68"/>
    </row>
    <row r="938" spans="1:12" ht="20.25" customHeight="1">
      <c r="A938" s="71">
        <v>2130335</v>
      </c>
      <c r="B938" s="72" t="s">
        <v>894</v>
      </c>
      <c r="C938" s="73"/>
      <c r="D938" s="73">
        <f>N948</f>
        <v>0</v>
      </c>
      <c r="E938" s="97"/>
      <c r="J938" s="71">
        <v>2130314</v>
      </c>
      <c r="K938" s="72" t="s">
        <v>885</v>
      </c>
      <c r="L938" s="68"/>
    </row>
    <row r="939" spans="1:12" ht="20.25" customHeight="1">
      <c r="A939" s="71">
        <v>2130336</v>
      </c>
      <c r="B939" s="72" t="s">
        <v>895</v>
      </c>
      <c r="C939" s="73"/>
      <c r="D939" s="73">
        <f>N949</f>
        <v>0</v>
      </c>
      <c r="E939" s="97"/>
      <c r="J939" s="71">
        <v>2130315</v>
      </c>
      <c r="K939" s="72" t="s">
        <v>886</v>
      </c>
      <c r="L939" s="68"/>
    </row>
    <row r="940" spans="1:12" ht="20.25" customHeight="1">
      <c r="A940" s="71">
        <v>2130337</v>
      </c>
      <c r="B940" s="72" t="s">
        <v>896</v>
      </c>
      <c r="C940" s="73"/>
      <c r="D940" s="73">
        <f>N950</f>
        <v>0</v>
      </c>
      <c r="E940" s="97"/>
      <c r="J940" s="71">
        <v>2130316</v>
      </c>
      <c r="K940" s="72" t="s">
        <v>887</v>
      </c>
      <c r="L940" s="68"/>
    </row>
    <row r="941" spans="1:12" ht="20.25" customHeight="1">
      <c r="A941" s="71">
        <v>2130399</v>
      </c>
      <c r="B941" s="72" t="s">
        <v>897</v>
      </c>
      <c r="C941" s="73"/>
      <c r="D941" s="73">
        <v>0</v>
      </c>
      <c r="E941" s="97"/>
      <c r="J941" s="71">
        <v>2130317</v>
      </c>
      <c r="K941" s="72" t="s">
        <v>888</v>
      </c>
      <c r="L941" s="68"/>
    </row>
    <row r="942" spans="1:12" ht="20.25" customHeight="1">
      <c r="A942" s="69">
        <v>21305</v>
      </c>
      <c r="B942" s="69" t="s">
        <v>898</v>
      </c>
      <c r="C942" s="70">
        <f>SUM(C943:C952)</f>
        <v>10</v>
      </c>
      <c r="D942" s="70">
        <f>SUM(D943:D952)</f>
        <v>2</v>
      </c>
      <c r="E942" s="97">
        <f t="shared" si="53"/>
        <v>0.2</v>
      </c>
      <c r="J942" s="71">
        <v>2130318</v>
      </c>
      <c r="K942" s="72" t="s">
        <v>889</v>
      </c>
      <c r="L942" s="68"/>
    </row>
    <row r="943" spans="1:12" ht="20.25" customHeight="1">
      <c r="A943" s="71">
        <v>2130501</v>
      </c>
      <c r="B943" s="72" t="s">
        <v>78</v>
      </c>
      <c r="C943" s="74"/>
      <c r="D943" s="74">
        <f t="shared" ref="D943:D951" si="55">N953</f>
        <v>0</v>
      </c>
      <c r="E943" s="97"/>
      <c r="J943" s="71">
        <v>2130319</v>
      </c>
      <c r="K943" s="72" t="s">
        <v>890</v>
      </c>
      <c r="L943" s="68"/>
    </row>
    <row r="944" spans="1:12" ht="20.25" customHeight="1">
      <c r="A944" s="71">
        <v>2130502</v>
      </c>
      <c r="B944" s="72" t="s">
        <v>79</v>
      </c>
      <c r="C944" s="74"/>
      <c r="D944" s="74">
        <f t="shared" si="55"/>
        <v>0</v>
      </c>
      <c r="E944" s="97"/>
      <c r="J944" s="71">
        <v>2130321</v>
      </c>
      <c r="K944" s="72" t="s">
        <v>891</v>
      </c>
      <c r="L944" s="68"/>
    </row>
    <row r="945" spans="1:12" ht="20.25" customHeight="1">
      <c r="A945" s="71">
        <v>2130503</v>
      </c>
      <c r="B945" s="72" t="s">
        <v>80</v>
      </c>
      <c r="C945" s="74"/>
      <c r="D945" s="74">
        <f t="shared" si="55"/>
        <v>0</v>
      </c>
      <c r="E945" s="97"/>
      <c r="J945" s="71">
        <v>2130322</v>
      </c>
      <c r="K945" s="72" t="s">
        <v>892</v>
      </c>
      <c r="L945" s="68"/>
    </row>
    <row r="946" spans="1:12" ht="20.25" customHeight="1">
      <c r="A946" s="71">
        <v>2130504</v>
      </c>
      <c r="B946" s="72" t="s">
        <v>899</v>
      </c>
      <c r="C946" s="74"/>
      <c r="D946" s="74">
        <f t="shared" si="55"/>
        <v>0</v>
      </c>
      <c r="E946" s="97"/>
      <c r="J946" s="71">
        <v>2130333</v>
      </c>
      <c r="K946" s="72" t="s">
        <v>865</v>
      </c>
      <c r="L946" s="68"/>
    </row>
    <row r="947" spans="1:12" ht="20.25" customHeight="1">
      <c r="A947" s="71">
        <v>2130505</v>
      </c>
      <c r="B947" s="72" t="s">
        <v>900</v>
      </c>
      <c r="C947" s="74"/>
      <c r="D947" s="74">
        <f t="shared" si="55"/>
        <v>0</v>
      </c>
      <c r="E947" s="97"/>
      <c r="J947" s="71">
        <v>2130334</v>
      </c>
      <c r="K947" s="72" t="s">
        <v>893</v>
      </c>
      <c r="L947" s="68"/>
    </row>
    <row r="948" spans="1:12" ht="20.25" customHeight="1">
      <c r="A948" s="71">
        <v>2130506</v>
      </c>
      <c r="B948" s="72" t="s">
        <v>901</v>
      </c>
      <c r="C948" s="74"/>
      <c r="D948" s="74">
        <f t="shared" si="55"/>
        <v>0</v>
      </c>
      <c r="E948" s="97"/>
      <c r="J948" s="71">
        <v>2130335</v>
      </c>
      <c r="K948" s="72" t="s">
        <v>894</v>
      </c>
      <c r="L948" s="68"/>
    </row>
    <row r="949" spans="1:12" ht="20.25" customHeight="1">
      <c r="A949" s="71">
        <v>2130507</v>
      </c>
      <c r="B949" s="72" t="s">
        <v>902</v>
      </c>
      <c r="C949" s="74"/>
      <c r="D949" s="74">
        <f t="shared" si="55"/>
        <v>0</v>
      </c>
      <c r="E949" s="97"/>
      <c r="J949" s="71">
        <v>2130336</v>
      </c>
      <c r="K949" s="72" t="s">
        <v>895</v>
      </c>
      <c r="L949" s="68"/>
    </row>
    <row r="950" spans="1:12" ht="20.25" customHeight="1">
      <c r="A950" s="71">
        <v>2130508</v>
      </c>
      <c r="B950" s="72" t="s">
        <v>903</v>
      </c>
      <c r="C950" s="74"/>
      <c r="D950" s="74">
        <f t="shared" si="55"/>
        <v>0</v>
      </c>
      <c r="E950" s="97"/>
      <c r="J950" s="71">
        <v>2130337</v>
      </c>
      <c r="K950" s="72" t="s">
        <v>896</v>
      </c>
      <c r="L950" s="68"/>
    </row>
    <row r="951" spans="1:12" ht="20.25" customHeight="1">
      <c r="A951" s="71">
        <v>2130550</v>
      </c>
      <c r="B951" s="72" t="s">
        <v>904</v>
      </c>
      <c r="C951" s="74"/>
      <c r="D951" s="74">
        <f t="shared" si="55"/>
        <v>0</v>
      </c>
      <c r="E951" s="97"/>
      <c r="J951" s="71">
        <v>2130399</v>
      </c>
      <c r="K951" s="72" t="s">
        <v>897</v>
      </c>
      <c r="L951" s="68"/>
    </row>
    <row r="952" spans="1:12" ht="20.25" customHeight="1">
      <c r="A952" s="71">
        <v>2130599</v>
      </c>
      <c r="B952" s="72" t="s">
        <v>905</v>
      </c>
      <c r="C952" s="73">
        <v>10</v>
      </c>
      <c r="D952" s="73">
        <v>2</v>
      </c>
      <c r="E952" s="98">
        <f t="shared" si="53"/>
        <v>0.2</v>
      </c>
      <c r="J952" s="69">
        <v>21305</v>
      </c>
      <c r="K952" s="69" t="s">
        <v>898</v>
      </c>
      <c r="L952" s="68"/>
    </row>
    <row r="953" spans="1:12" ht="20.25" customHeight="1">
      <c r="A953" s="69">
        <v>21307</v>
      </c>
      <c r="B953" s="69" t="s">
        <v>906</v>
      </c>
      <c r="C953" s="70">
        <f>SUM(C954:C959)</f>
        <v>0</v>
      </c>
      <c r="D953" s="70">
        <f>SUM(D954:D959)</f>
        <v>0</v>
      </c>
      <c r="E953" s="97"/>
      <c r="J953" s="71">
        <v>2130501</v>
      </c>
      <c r="K953" s="72" t="s">
        <v>78</v>
      </c>
      <c r="L953" s="68"/>
    </row>
    <row r="954" spans="1:12" ht="20.25" customHeight="1">
      <c r="A954" s="71">
        <v>2130701</v>
      </c>
      <c r="B954" s="72" t="s">
        <v>907</v>
      </c>
      <c r="C954" s="73"/>
      <c r="D954" s="73">
        <v>0</v>
      </c>
      <c r="E954" s="97"/>
      <c r="J954" s="71">
        <v>2130502</v>
      </c>
      <c r="K954" s="72" t="s">
        <v>79</v>
      </c>
      <c r="L954" s="68"/>
    </row>
    <row r="955" spans="1:12" ht="20.25" customHeight="1">
      <c r="A955" s="71">
        <v>2130704</v>
      </c>
      <c r="B955" s="72" t="s">
        <v>908</v>
      </c>
      <c r="C955" s="73"/>
      <c r="D955" s="73">
        <f>N965</f>
        <v>0</v>
      </c>
      <c r="E955" s="97"/>
      <c r="J955" s="71">
        <v>2130503</v>
      </c>
      <c r="K955" s="72" t="s">
        <v>80</v>
      </c>
      <c r="L955" s="68"/>
    </row>
    <row r="956" spans="1:12" ht="20.25" customHeight="1">
      <c r="A956" s="71">
        <v>2130705</v>
      </c>
      <c r="B956" s="72" t="s">
        <v>909</v>
      </c>
      <c r="C956" s="73"/>
      <c r="D956" s="73">
        <f>N966</f>
        <v>0</v>
      </c>
      <c r="E956" s="97"/>
      <c r="J956" s="71">
        <v>2130504</v>
      </c>
      <c r="K956" s="72" t="s">
        <v>899</v>
      </c>
      <c r="L956" s="68"/>
    </row>
    <row r="957" spans="1:12" ht="20.25" customHeight="1">
      <c r="A957" s="71">
        <v>2130706</v>
      </c>
      <c r="B957" s="72" t="s">
        <v>910</v>
      </c>
      <c r="C957" s="73"/>
      <c r="D957" s="73">
        <f>N967</f>
        <v>0</v>
      </c>
      <c r="E957" s="97"/>
      <c r="J957" s="71">
        <v>2130505</v>
      </c>
      <c r="K957" s="72" t="s">
        <v>900</v>
      </c>
      <c r="L957" s="68"/>
    </row>
    <row r="958" spans="1:12" ht="20.25" customHeight="1">
      <c r="A958" s="71">
        <v>2130707</v>
      </c>
      <c r="B958" s="72" t="s">
        <v>911</v>
      </c>
      <c r="C958" s="73"/>
      <c r="D958" s="73">
        <f>N968</f>
        <v>0</v>
      </c>
      <c r="E958" s="97"/>
      <c r="J958" s="71">
        <v>2130506</v>
      </c>
      <c r="K958" s="72" t="s">
        <v>901</v>
      </c>
      <c r="L958" s="68"/>
    </row>
    <row r="959" spans="1:12" ht="20.25" customHeight="1">
      <c r="A959" s="71">
        <v>2130799</v>
      </c>
      <c r="B959" s="72" t="s">
        <v>912</v>
      </c>
      <c r="C959" s="73"/>
      <c r="D959" s="73">
        <f>N969</f>
        <v>0</v>
      </c>
      <c r="E959" s="97"/>
      <c r="J959" s="71">
        <v>2130507</v>
      </c>
      <c r="K959" s="72" t="s">
        <v>902</v>
      </c>
      <c r="L959" s="68"/>
    </row>
    <row r="960" spans="1:12" ht="20.25" customHeight="1">
      <c r="A960" s="69">
        <v>21308</v>
      </c>
      <c r="B960" s="69" t="s">
        <v>913</v>
      </c>
      <c r="C960" s="70">
        <f>SUM(C961:C966)</f>
        <v>71</v>
      </c>
      <c r="D960" s="70">
        <f>SUM(D961:D966)</f>
        <v>16</v>
      </c>
      <c r="E960" s="97">
        <f t="shared" si="53"/>
        <v>0.22535211267605634</v>
      </c>
      <c r="J960" s="71">
        <v>2130508</v>
      </c>
      <c r="K960" s="72" t="s">
        <v>903</v>
      </c>
      <c r="L960" s="68"/>
    </row>
    <row r="961" spans="1:12" ht="20.25" customHeight="1">
      <c r="A961" s="71">
        <v>2130801</v>
      </c>
      <c r="B961" s="72" t="s">
        <v>914</v>
      </c>
      <c r="C961" s="74"/>
      <c r="D961" s="74">
        <f>N971</f>
        <v>0</v>
      </c>
      <c r="E961" s="97"/>
      <c r="J961" s="71">
        <v>2130550</v>
      </c>
      <c r="K961" s="72" t="s">
        <v>904</v>
      </c>
      <c r="L961" s="68"/>
    </row>
    <row r="962" spans="1:12" ht="20.25" customHeight="1">
      <c r="A962" s="71">
        <v>2130802</v>
      </c>
      <c r="B962" s="72" t="s">
        <v>915</v>
      </c>
      <c r="C962" s="74"/>
      <c r="D962" s="74">
        <f>N972</f>
        <v>0</v>
      </c>
      <c r="E962" s="97"/>
      <c r="J962" s="71">
        <v>2130599</v>
      </c>
      <c r="K962" s="72" t="s">
        <v>905</v>
      </c>
      <c r="L962" s="68"/>
    </row>
    <row r="963" spans="1:12" ht="20.25" customHeight="1">
      <c r="A963" s="71">
        <v>2130803</v>
      </c>
      <c r="B963" s="72" t="s">
        <v>916</v>
      </c>
      <c r="C963" s="73">
        <v>71</v>
      </c>
      <c r="D963" s="73">
        <v>16</v>
      </c>
      <c r="E963" s="98">
        <f t="shared" si="53"/>
        <v>0.22535211267605634</v>
      </c>
      <c r="J963" s="69">
        <v>21307</v>
      </c>
      <c r="K963" s="69" t="s">
        <v>906</v>
      </c>
      <c r="L963" s="68"/>
    </row>
    <row r="964" spans="1:12" ht="20.25" customHeight="1">
      <c r="A964" s="71">
        <v>2130804</v>
      </c>
      <c r="B964" s="72" t="s">
        <v>917</v>
      </c>
      <c r="C964" s="74"/>
      <c r="D964" s="74">
        <f>N974</f>
        <v>0</v>
      </c>
      <c r="E964" s="97"/>
      <c r="J964" s="71">
        <v>2130701</v>
      </c>
      <c r="K964" s="72" t="s">
        <v>918</v>
      </c>
      <c r="L964" s="68"/>
    </row>
    <row r="965" spans="1:12" ht="20.25" customHeight="1">
      <c r="A965" s="71">
        <v>2130805</v>
      </c>
      <c r="B965" s="72" t="s">
        <v>919</v>
      </c>
      <c r="C965" s="74"/>
      <c r="D965" s="74">
        <f>N975</f>
        <v>0</v>
      </c>
      <c r="E965" s="97"/>
      <c r="J965" s="71">
        <v>2130704</v>
      </c>
      <c r="K965" s="72" t="s">
        <v>908</v>
      </c>
      <c r="L965" s="68"/>
    </row>
    <row r="966" spans="1:12" ht="20.25" customHeight="1">
      <c r="A966" s="71">
        <v>2130899</v>
      </c>
      <c r="B966" s="72" t="s">
        <v>920</v>
      </c>
      <c r="C966" s="74"/>
      <c r="D966" s="74">
        <f>N976</f>
        <v>0</v>
      </c>
      <c r="E966" s="97"/>
      <c r="J966" s="71">
        <v>2130705</v>
      </c>
      <c r="K966" s="72" t="s">
        <v>909</v>
      </c>
      <c r="L966" s="68"/>
    </row>
    <row r="967" spans="1:12" ht="20.25" customHeight="1">
      <c r="A967" s="69">
        <v>21309</v>
      </c>
      <c r="B967" s="69" t="s">
        <v>921</v>
      </c>
      <c r="C967" s="75">
        <f>SUM(C968:C969)</f>
        <v>0</v>
      </c>
      <c r="D967" s="75">
        <f>SUM(D968:D969)</f>
        <v>0</v>
      </c>
      <c r="E967" s="97"/>
      <c r="J967" s="71">
        <v>2130706</v>
      </c>
      <c r="K967" s="72" t="s">
        <v>910</v>
      </c>
      <c r="L967" s="68"/>
    </row>
    <row r="968" spans="1:12" ht="20.25" customHeight="1">
      <c r="A968" s="71">
        <v>2130901</v>
      </c>
      <c r="B968" s="72" t="s">
        <v>922</v>
      </c>
      <c r="C968" s="74"/>
      <c r="D968" s="74">
        <f>N978</f>
        <v>0</v>
      </c>
      <c r="E968" s="97"/>
      <c r="J968" s="71">
        <v>2130707</v>
      </c>
      <c r="K968" s="72" t="s">
        <v>911</v>
      </c>
      <c r="L968" s="68"/>
    </row>
    <row r="969" spans="1:12" ht="20.25" customHeight="1">
      <c r="A969" s="71">
        <v>2130999</v>
      </c>
      <c r="B969" s="72" t="s">
        <v>923</v>
      </c>
      <c r="C969" s="74"/>
      <c r="D969" s="74">
        <f>N979</f>
        <v>0</v>
      </c>
      <c r="E969" s="97"/>
      <c r="J969" s="71">
        <v>2130799</v>
      </c>
      <c r="K969" s="72" t="s">
        <v>912</v>
      </c>
      <c r="L969" s="68"/>
    </row>
    <row r="970" spans="1:12" ht="20.25" customHeight="1">
      <c r="A970" s="69">
        <v>21399</v>
      </c>
      <c r="B970" s="69" t="s">
        <v>924</v>
      </c>
      <c r="C970" s="70">
        <f>SUM(C971:C972)</f>
        <v>250</v>
      </c>
      <c r="D970" s="70">
        <f>SUM(D971:D972)</f>
        <v>79</v>
      </c>
      <c r="E970" s="97">
        <f t="shared" ref="E970:E996" si="56">D970/C970</f>
        <v>0.316</v>
      </c>
      <c r="J970" s="69">
        <v>21308</v>
      </c>
      <c r="K970" s="69" t="s">
        <v>925</v>
      </c>
      <c r="L970" s="68"/>
    </row>
    <row r="971" spans="1:12" ht="20.25" customHeight="1">
      <c r="A971" s="71">
        <v>2139901</v>
      </c>
      <c r="B971" s="72" t="s">
        <v>926</v>
      </c>
      <c r="C971" s="74"/>
      <c r="D971" s="74">
        <f>N981</f>
        <v>0</v>
      </c>
      <c r="E971" s="97"/>
      <c r="J971" s="71">
        <v>2130801</v>
      </c>
      <c r="K971" s="72" t="s">
        <v>914</v>
      </c>
      <c r="L971" s="68"/>
    </row>
    <row r="972" spans="1:12" ht="20.25" customHeight="1">
      <c r="A972" s="71">
        <v>2139999</v>
      </c>
      <c r="B972" s="72" t="s">
        <v>927</v>
      </c>
      <c r="C972" s="73">
        <v>250</v>
      </c>
      <c r="D972" s="73">
        <v>79</v>
      </c>
      <c r="E972" s="98">
        <f t="shared" si="56"/>
        <v>0.316</v>
      </c>
      <c r="J972" s="71">
        <v>2130802</v>
      </c>
      <c r="K972" s="72" t="s">
        <v>915</v>
      </c>
      <c r="L972" s="68"/>
    </row>
    <row r="973" spans="1:12" ht="20.25" customHeight="1">
      <c r="A973" s="69">
        <v>214</v>
      </c>
      <c r="B973" s="69" t="s">
        <v>928</v>
      </c>
      <c r="C973" s="70">
        <f>C974+C997+C1007+C1017+C1022+C1029+C1034</f>
        <v>10</v>
      </c>
      <c r="D973" s="70">
        <f>D974+D997+D1007+D1017+D1022+D1029+D1034</f>
        <v>0</v>
      </c>
      <c r="E973" s="97">
        <f t="shared" si="56"/>
        <v>0</v>
      </c>
      <c r="J973" s="71">
        <v>2130803</v>
      </c>
      <c r="K973" s="72" t="s">
        <v>916</v>
      </c>
      <c r="L973" s="68"/>
    </row>
    <row r="974" spans="1:12" ht="20.25" customHeight="1">
      <c r="A974" s="69">
        <v>21401</v>
      </c>
      <c r="B974" s="69" t="s">
        <v>929</v>
      </c>
      <c r="C974" s="70">
        <f>SUM(C975:C996)</f>
        <v>10</v>
      </c>
      <c r="D974" s="70">
        <f>SUM(D975:D996)</f>
        <v>0</v>
      </c>
      <c r="E974" s="97">
        <f t="shared" si="56"/>
        <v>0</v>
      </c>
      <c r="J974" s="71">
        <v>2130804</v>
      </c>
      <c r="K974" s="72" t="s">
        <v>917</v>
      </c>
      <c r="L974" s="68"/>
    </row>
    <row r="975" spans="1:12" ht="20.25" customHeight="1">
      <c r="A975" s="71">
        <v>2140101</v>
      </c>
      <c r="B975" s="72" t="s">
        <v>78</v>
      </c>
      <c r="C975" s="73"/>
      <c r="D975" s="73">
        <f>N985</f>
        <v>0</v>
      </c>
      <c r="E975" s="97"/>
      <c r="J975" s="71">
        <v>2130805</v>
      </c>
      <c r="K975" s="72" t="s">
        <v>919</v>
      </c>
      <c r="L975" s="68"/>
    </row>
    <row r="976" spans="1:12" ht="20.25" customHeight="1">
      <c r="A976" s="71">
        <v>2140102</v>
      </c>
      <c r="B976" s="72" t="s">
        <v>79</v>
      </c>
      <c r="C976" s="73"/>
      <c r="D976" s="73"/>
      <c r="E976" s="97"/>
      <c r="J976" s="71">
        <v>2130899</v>
      </c>
      <c r="K976" s="72" t="s">
        <v>920</v>
      </c>
      <c r="L976" s="68"/>
    </row>
    <row r="977" spans="1:12" ht="20.25" customHeight="1">
      <c r="A977" s="71">
        <v>2140103</v>
      </c>
      <c r="B977" s="72" t="s">
        <v>80</v>
      </c>
      <c r="C977" s="73"/>
      <c r="D977" s="73"/>
      <c r="E977" s="97"/>
      <c r="J977" s="69">
        <v>21309</v>
      </c>
      <c r="K977" s="69" t="s">
        <v>930</v>
      </c>
      <c r="L977" s="68"/>
    </row>
    <row r="978" spans="1:12" ht="20.25" customHeight="1">
      <c r="A978" s="71">
        <v>2140104</v>
      </c>
      <c r="B978" s="72" t="s">
        <v>931</v>
      </c>
      <c r="C978" s="73"/>
      <c r="D978" s="73"/>
      <c r="E978" s="97"/>
      <c r="J978" s="71">
        <v>2130901</v>
      </c>
      <c r="K978" s="72" t="s">
        <v>922</v>
      </c>
      <c r="L978" s="68"/>
    </row>
    <row r="979" spans="1:12" ht="20.25" customHeight="1">
      <c r="A979" s="71">
        <v>2140106</v>
      </c>
      <c r="B979" s="72" t="s">
        <v>932</v>
      </c>
      <c r="C979" s="73"/>
      <c r="D979" s="73"/>
      <c r="E979" s="97"/>
      <c r="J979" s="71">
        <v>2130999</v>
      </c>
      <c r="K979" s="72" t="s">
        <v>923</v>
      </c>
      <c r="L979" s="68"/>
    </row>
    <row r="980" spans="1:12" ht="20.25" customHeight="1">
      <c r="A980" s="71">
        <v>2140109</v>
      </c>
      <c r="B980" s="72" t="s">
        <v>933</v>
      </c>
      <c r="C980" s="73"/>
      <c r="D980" s="73"/>
      <c r="E980" s="97"/>
      <c r="J980" s="69">
        <v>21399</v>
      </c>
      <c r="K980" s="69" t="s">
        <v>934</v>
      </c>
      <c r="L980" s="68"/>
    </row>
    <row r="981" spans="1:12" ht="20.25" customHeight="1">
      <c r="A981" s="71">
        <v>2140110</v>
      </c>
      <c r="B981" s="72" t="s">
        <v>935</v>
      </c>
      <c r="C981" s="73"/>
      <c r="D981" s="73"/>
      <c r="E981" s="97"/>
      <c r="J981" s="71">
        <v>2139901</v>
      </c>
      <c r="K981" s="72" t="s">
        <v>926</v>
      </c>
      <c r="L981" s="68"/>
    </row>
    <row r="982" spans="1:12" ht="20.25" customHeight="1">
      <c r="A982" s="71">
        <v>2140111</v>
      </c>
      <c r="B982" s="72" t="s">
        <v>936</v>
      </c>
      <c r="C982" s="73"/>
      <c r="D982" s="73"/>
      <c r="E982" s="97"/>
      <c r="J982" s="71">
        <v>2139999</v>
      </c>
      <c r="K982" s="72" t="s">
        <v>927</v>
      </c>
      <c r="L982" s="68"/>
    </row>
    <row r="983" spans="1:12" ht="20.25" customHeight="1">
      <c r="A983" s="71">
        <v>2140112</v>
      </c>
      <c r="B983" s="72" t="s">
        <v>937</v>
      </c>
      <c r="C983" s="73"/>
      <c r="D983" s="73"/>
      <c r="E983" s="97"/>
      <c r="J983" s="69">
        <v>214</v>
      </c>
      <c r="K983" s="69" t="s">
        <v>928</v>
      </c>
      <c r="L983" s="68"/>
    </row>
    <row r="984" spans="1:12" ht="20.25" customHeight="1">
      <c r="A984" s="71">
        <v>2140114</v>
      </c>
      <c r="B984" s="72" t="s">
        <v>938</v>
      </c>
      <c r="C984" s="73"/>
      <c r="D984" s="73"/>
      <c r="E984" s="97"/>
      <c r="J984" s="69">
        <v>21401</v>
      </c>
      <c r="K984" s="69" t="s">
        <v>939</v>
      </c>
      <c r="L984" s="68"/>
    </row>
    <row r="985" spans="1:12" ht="20.25" customHeight="1">
      <c r="A985" s="71">
        <v>2140122</v>
      </c>
      <c r="B985" s="72" t="s">
        <v>940</v>
      </c>
      <c r="C985" s="73"/>
      <c r="D985" s="73"/>
      <c r="E985" s="97"/>
      <c r="J985" s="71">
        <v>2140101</v>
      </c>
      <c r="K985" s="72" t="s">
        <v>78</v>
      </c>
      <c r="L985" s="68"/>
    </row>
    <row r="986" spans="1:12" ht="20.25" customHeight="1">
      <c r="A986" s="71">
        <v>2140123</v>
      </c>
      <c r="B986" s="72" t="s">
        <v>941</v>
      </c>
      <c r="C986" s="73"/>
      <c r="D986" s="73"/>
      <c r="E986" s="97"/>
      <c r="J986" s="71">
        <v>2140102</v>
      </c>
      <c r="K986" s="72" t="s">
        <v>79</v>
      </c>
      <c r="L986" s="68"/>
    </row>
    <row r="987" spans="1:12" ht="20.25" customHeight="1">
      <c r="A987" s="71">
        <v>2140127</v>
      </c>
      <c r="B987" s="72" t="s">
        <v>942</v>
      </c>
      <c r="C987" s="73"/>
      <c r="D987" s="73"/>
      <c r="E987" s="97"/>
      <c r="J987" s="71">
        <v>2140103</v>
      </c>
      <c r="K987" s="72" t="s">
        <v>80</v>
      </c>
      <c r="L987" s="68"/>
    </row>
    <row r="988" spans="1:12" ht="20.25" customHeight="1">
      <c r="A988" s="71">
        <v>2140128</v>
      </c>
      <c r="B988" s="72" t="s">
        <v>943</v>
      </c>
      <c r="C988" s="73"/>
      <c r="D988" s="73"/>
      <c r="E988" s="97"/>
      <c r="J988" s="71">
        <v>2140104</v>
      </c>
      <c r="K988" s="72" t="s">
        <v>931</v>
      </c>
      <c r="L988" s="68"/>
    </row>
    <row r="989" spans="1:12" ht="20.25" customHeight="1">
      <c r="A989" s="71">
        <v>2140129</v>
      </c>
      <c r="B989" s="72" t="s">
        <v>944</v>
      </c>
      <c r="C989" s="73"/>
      <c r="D989" s="73"/>
      <c r="E989" s="97"/>
      <c r="J989" s="71">
        <v>2140106</v>
      </c>
      <c r="K989" s="72" t="s">
        <v>932</v>
      </c>
      <c r="L989" s="68"/>
    </row>
    <row r="990" spans="1:12" ht="20.25" customHeight="1">
      <c r="A990" s="71">
        <v>2140130</v>
      </c>
      <c r="B990" s="72" t="s">
        <v>945</v>
      </c>
      <c r="C990" s="73"/>
      <c r="D990" s="73"/>
      <c r="E990" s="97"/>
      <c r="J990" s="71">
        <v>2140109</v>
      </c>
      <c r="K990" s="72" t="s">
        <v>933</v>
      </c>
      <c r="L990" s="68"/>
    </row>
    <row r="991" spans="1:12" ht="20.25" customHeight="1">
      <c r="A991" s="71">
        <v>2140131</v>
      </c>
      <c r="B991" s="72" t="s">
        <v>946</v>
      </c>
      <c r="C991" s="73"/>
      <c r="D991" s="73"/>
      <c r="E991" s="97"/>
      <c r="J991" s="71">
        <v>2140110</v>
      </c>
      <c r="K991" s="72" t="s">
        <v>935</v>
      </c>
      <c r="L991" s="68"/>
    </row>
    <row r="992" spans="1:12" ht="20.25" customHeight="1">
      <c r="A992" s="71">
        <v>2140133</v>
      </c>
      <c r="B992" s="72" t="s">
        <v>947</v>
      </c>
      <c r="C992" s="73"/>
      <c r="D992" s="73"/>
      <c r="E992" s="97"/>
      <c r="J992" s="71">
        <v>2140111</v>
      </c>
      <c r="K992" s="72" t="s">
        <v>936</v>
      </c>
      <c r="L992" s="68"/>
    </row>
    <row r="993" spans="1:12" ht="20.25" customHeight="1">
      <c r="A993" s="71">
        <v>2140136</v>
      </c>
      <c r="B993" s="72" t="s">
        <v>948</v>
      </c>
      <c r="C993" s="73"/>
      <c r="D993" s="73"/>
      <c r="E993" s="97"/>
      <c r="J993" s="71">
        <v>2140112</v>
      </c>
      <c r="K993" s="72" t="s">
        <v>937</v>
      </c>
      <c r="L993" s="68"/>
    </row>
    <row r="994" spans="1:12" ht="20.25" customHeight="1">
      <c r="A994" s="71">
        <v>2140138</v>
      </c>
      <c r="B994" s="72" t="s">
        <v>949</v>
      </c>
      <c r="C994" s="73"/>
      <c r="D994" s="73"/>
      <c r="E994" s="97"/>
      <c r="J994" s="71">
        <v>2140114</v>
      </c>
      <c r="K994" s="72" t="s">
        <v>938</v>
      </c>
      <c r="L994" s="68"/>
    </row>
    <row r="995" spans="1:12" ht="20.25" customHeight="1">
      <c r="A995" s="71">
        <v>2140139</v>
      </c>
      <c r="B995" s="72" t="s">
        <v>950</v>
      </c>
      <c r="C995" s="73"/>
      <c r="D995" s="73"/>
      <c r="E995" s="97"/>
      <c r="J995" s="71">
        <v>2140122</v>
      </c>
      <c r="K995" s="72" t="s">
        <v>940</v>
      </c>
      <c r="L995" s="68"/>
    </row>
    <row r="996" spans="1:12" ht="20.25" customHeight="1">
      <c r="A996" s="71">
        <v>2140199</v>
      </c>
      <c r="B996" s="72" t="s">
        <v>951</v>
      </c>
      <c r="C996" s="73">
        <v>10</v>
      </c>
      <c r="D996" s="73"/>
      <c r="E996" s="97">
        <f t="shared" si="56"/>
        <v>0</v>
      </c>
      <c r="J996" s="71">
        <v>2140123</v>
      </c>
      <c r="K996" s="72" t="s">
        <v>941</v>
      </c>
      <c r="L996" s="68"/>
    </row>
    <row r="997" spans="1:12" ht="20.25" customHeight="1">
      <c r="A997" s="69">
        <v>21402</v>
      </c>
      <c r="B997" s="69" t="s">
        <v>952</v>
      </c>
      <c r="C997" s="75">
        <f>SUM(C998:C1006)</f>
        <v>0</v>
      </c>
      <c r="D997" s="75">
        <f>SUM(D998:D1006)</f>
        <v>0</v>
      </c>
      <c r="E997" s="97"/>
      <c r="J997" s="71">
        <v>2140127</v>
      </c>
      <c r="K997" s="72" t="s">
        <v>942</v>
      </c>
      <c r="L997" s="68"/>
    </row>
    <row r="998" spans="1:12" ht="20.25" customHeight="1">
      <c r="A998" s="71">
        <v>2140201</v>
      </c>
      <c r="B998" s="72" t="s">
        <v>78</v>
      </c>
      <c r="C998" s="74"/>
      <c r="D998" s="74">
        <f t="shared" ref="D998:D1006" si="57">N1008</f>
        <v>0</v>
      </c>
      <c r="E998" s="97"/>
      <c r="J998" s="71">
        <v>2140128</v>
      </c>
      <c r="K998" s="72" t="s">
        <v>943</v>
      </c>
      <c r="L998" s="68"/>
    </row>
    <row r="999" spans="1:12" ht="20.25" customHeight="1">
      <c r="A999" s="71">
        <v>2140202</v>
      </c>
      <c r="B999" s="72" t="s">
        <v>79</v>
      </c>
      <c r="C999" s="74"/>
      <c r="D999" s="74">
        <f t="shared" si="57"/>
        <v>0</v>
      </c>
      <c r="E999" s="97"/>
      <c r="J999" s="71">
        <v>2140129</v>
      </c>
      <c r="K999" s="72" t="s">
        <v>944</v>
      </c>
      <c r="L999" s="68"/>
    </row>
    <row r="1000" spans="1:12" ht="20.25" customHeight="1">
      <c r="A1000" s="71">
        <v>2140203</v>
      </c>
      <c r="B1000" s="72" t="s">
        <v>80</v>
      </c>
      <c r="C1000" s="74"/>
      <c r="D1000" s="74">
        <f t="shared" si="57"/>
        <v>0</v>
      </c>
      <c r="E1000" s="97"/>
      <c r="J1000" s="71">
        <v>2140130</v>
      </c>
      <c r="K1000" s="72" t="s">
        <v>945</v>
      </c>
      <c r="L1000" s="68"/>
    </row>
    <row r="1001" spans="1:12" ht="20.25" customHeight="1">
      <c r="A1001" s="71">
        <v>2140204</v>
      </c>
      <c r="B1001" s="72" t="s">
        <v>953</v>
      </c>
      <c r="C1001" s="74"/>
      <c r="D1001" s="74">
        <f t="shared" si="57"/>
        <v>0</v>
      </c>
      <c r="E1001" s="97"/>
      <c r="J1001" s="71">
        <v>2140131</v>
      </c>
      <c r="K1001" s="72" t="s">
        <v>946</v>
      </c>
      <c r="L1001" s="68"/>
    </row>
    <row r="1002" spans="1:12" ht="20.25" customHeight="1">
      <c r="A1002" s="71">
        <v>2140205</v>
      </c>
      <c r="B1002" s="72" t="s">
        <v>954</v>
      </c>
      <c r="C1002" s="74"/>
      <c r="D1002" s="74">
        <f t="shared" si="57"/>
        <v>0</v>
      </c>
      <c r="E1002" s="97"/>
      <c r="J1002" s="71">
        <v>2140133</v>
      </c>
      <c r="K1002" s="72" t="s">
        <v>947</v>
      </c>
      <c r="L1002" s="68"/>
    </row>
    <row r="1003" spans="1:12" ht="20.25" customHeight="1">
      <c r="A1003" s="71">
        <v>2140206</v>
      </c>
      <c r="B1003" s="72" t="s">
        <v>955</v>
      </c>
      <c r="C1003" s="74"/>
      <c r="D1003" s="74">
        <f t="shared" si="57"/>
        <v>0</v>
      </c>
      <c r="E1003" s="97"/>
      <c r="J1003" s="71">
        <v>2140136</v>
      </c>
      <c r="K1003" s="72" t="s">
        <v>948</v>
      </c>
      <c r="L1003" s="68"/>
    </row>
    <row r="1004" spans="1:12" ht="20.25" customHeight="1">
      <c r="A1004" s="71">
        <v>2140207</v>
      </c>
      <c r="B1004" s="72" t="s">
        <v>956</v>
      </c>
      <c r="C1004" s="74"/>
      <c r="D1004" s="74">
        <f t="shared" si="57"/>
        <v>0</v>
      </c>
      <c r="E1004" s="97"/>
      <c r="J1004" s="71">
        <v>2140138</v>
      </c>
      <c r="K1004" s="72" t="s">
        <v>949</v>
      </c>
      <c r="L1004" s="68"/>
    </row>
    <row r="1005" spans="1:12" ht="20.25" customHeight="1">
      <c r="A1005" s="71">
        <v>2140208</v>
      </c>
      <c r="B1005" s="72" t="s">
        <v>957</v>
      </c>
      <c r="C1005" s="74"/>
      <c r="D1005" s="74">
        <f t="shared" si="57"/>
        <v>0</v>
      </c>
      <c r="E1005" s="97"/>
      <c r="J1005" s="71">
        <v>2140139</v>
      </c>
      <c r="K1005" s="72" t="s">
        <v>950</v>
      </c>
      <c r="L1005" s="68"/>
    </row>
    <row r="1006" spans="1:12" ht="20.25" customHeight="1">
      <c r="A1006" s="71">
        <v>2140299</v>
      </c>
      <c r="B1006" s="72" t="s">
        <v>958</v>
      </c>
      <c r="C1006" s="74"/>
      <c r="D1006" s="74">
        <f t="shared" si="57"/>
        <v>0</v>
      </c>
      <c r="E1006" s="97"/>
      <c r="J1006" s="71">
        <v>2140199</v>
      </c>
      <c r="K1006" s="72" t="s">
        <v>951</v>
      </c>
      <c r="L1006" s="68"/>
    </row>
    <row r="1007" spans="1:12" ht="20.25" customHeight="1">
      <c r="A1007" s="69">
        <v>21403</v>
      </c>
      <c r="B1007" s="69" t="s">
        <v>959</v>
      </c>
      <c r="C1007" s="75">
        <f>SUM(C1008:C1016)</f>
        <v>0</v>
      </c>
      <c r="D1007" s="75">
        <f>SUM(D1008:D1016)</f>
        <v>0</v>
      </c>
      <c r="E1007" s="97"/>
      <c r="J1007" s="69">
        <v>21402</v>
      </c>
      <c r="K1007" s="69" t="s">
        <v>960</v>
      </c>
      <c r="L1007" s="68"/>
    </row>
    <row r="1008" spans="1:12" ht="20.25" customHeight="1">
      <c r="A1008" s="71">
        <v>2140301</v>
      </c>
      <c r="B1008" s="72" t="s">
        <v>78</v>
      </c>
      <c r="C1008" s="74"/>
      <c r="D1008" s="74">
        <f t="shared" ref="D1008:D1016" si="58">N1018</f>
        <v>0</v>
      </c>
      <c r="E1008" s="97"/>
      <c r="J1008" s="71">
        <v>2140201</v>
      </c>
      <c r="K1008" s="72" t="s">
        <v>78</v>
      </c>
      <c r="L1008" s="68"/>
    </row>
    <row r="1009" spans="1:12" ht="20.25" customHeight="1">
      <c r="A1009" s="71">
        <v>2140302</v>
      </c>
      <c r="B1009" s="72" t="s">
        <v>79</v>
      </c>
      <c r="C1009" s="74"/>
      <c r="D1009" s="74">
        <f t="shared" si="58"/>
        <v>0</v>
      </c>
      <c r="E1009" s="97"/>
      <c r="J1009" s="71">
        <v>2140202</v>
      </c>
      <c r="K1009" s="72" t="s">
        <v>79</v>
      </c>
      <c r="L1009" s="68"/>
    </row>
    <row r="1010" spans="1:12" ht="20.25" customHeight="1">
      <c r="A1010" s="71">
        <v>2140303</v>
      </c>
      <c r="B1010" s="72" t="s">
        <v>80</v>
      </c>
      <c r="C1010" s="74"/>
      <c r="D1010" s="74">
        <f t="shared" si="58"/>
        <v>0</v>
      </c>
      <c r="E1010" s="97"/>
      <c r="J1010" s="71">
        <v>2140203</v>
      </c>
      <c r="K1010" s="72" t="s">
        <v>80</v>
      </c>
      <c r="L1010" s="68"/>
    </row>
    <row r="1011" spans="1:12" ht="20.25" customHeight="1">
      <c r="A1011" s="71">
        <v>2140304</v>
      </c>
      <c r="B1011" s="72" t="s">
        <v>961</v>
      </c>
      <c r="C1011" s="74"/>
      <c r="D1011" s="74">
        <f t="shared" si="58"/>
        <v>0</v>
      </c>
      <c r="E1011" s="97"/>
      <c r="J1011" s="71">
        <v>2140204</v>
      </c>
      <c r="K1011" s="72" t="s">
        <v>953</v>
      </c>
      <c r="L1011" s="68"/>
    </row>
    <row r="1012" spans="1:12" ht="20.25" customHeight="1">
      <c r="A1012" s="71">
        <v>2140305</v>
      </c>
      <c r="B1012" s="72" t="s">
        <v>962</v>
      </c>
      <c r="C1012" s="74"/>
      <c r="D1012" s="74">
        <f t="shared" si="58"/>
        <v>0</v>
      </c>
      <c r="E1012" s="97"/>
      <c r="J1012" s="71">
        <v>2140205</v>
      </c>
      <c r="K1012" s="72" t="s">
        <v>954</v>
      </c>
      <c r="L1012" s="68"/>
    </row>
    <row r="1013" spans="1:12" ht="20.25" customHeight="1">
      <c r="A1013" s="71">
        <v>2140306</v>
      </c>
      <c r="B1013" s="72" t="s">
        <v>963</v>
      </c>
      <c r="C1013" s="74"/>
      <c r="D1013" s="74">
        <f t="shared" si="58"/>
        <v>0</v>
      </c>
      <c r="E1013" s="97"/>
      <c r="J1013" s="71">
        <v>2140206</v>
      </c>
      <c r="K1013" s="72" t="s">
        <v>955</v>
      </c>
      <c r="L1013" s="68"/>
    </row>
    <row r="1014" spans="1:12" ht="20.25" customHeight="1">
      <c r="A1014" s="71">
        <v>2140307</v>
      </c>
      <c r="B1014" s="72" t="s">
        <v>964</v>
      </c>
      <c r="C1014" s="74"/>
      <c r="D1014" s="74">
        <f t="shared" si="58"/>
        <v>0</v>
      </c>
      <c r="E1014" s="97"/>
      <c r="J1014" s="71">
        <v>2140207</v>
      </c>
      <c r="K1014" s="72" t="s">
        <v>956</v>
      </c>
      <c r="L1014" s="68"/>
    </row>
    <row r="1015" spans="1:12" ht="20.25" customHeight="1">
      <c r="A1015" s="71">
        <v>2140308</v>
      </c>
      <c r="B1015" s="72" t="s">
        <v>965</v>
      </c>
      <c r="C1015" s="74"/>
      <c r="D1015" s="74">
        <f t="shared" si="58"/>
        <v>0</v>
      </c>
      <c r="E1015" s="97"/>
      <c r="J1015" s="71">
        <v>2140208</v>
      </c>
      <c r="K1015" s="72" t="s">
        <v>957</v>
      </c>
      <c r="L1015" s="68"/>
    </row>
    <row r="1016" spans="1:12" ht="20.25" customHeight="1">
      <c r="A1016" s="71">
        <v>2140399</v>
      </c>
      <c r="B1016" s="72" t="s">
        <v>966</v>
      </c>
      <c r="C1016" s="74"/>
      <c r="D1016" s="74">
        <f t="shared" si="58"/>
        <v>0</v>
      </c>
      <c r="E1016" s="97"/>
      <c r="J1016" s="71">
        <v>2140299</v>
      </c>
      <c r="K1016" s="72" t="s">
        <v>958</v>
      </c>
      <c r="L1016" s="68"/>
    </row>
    <row r="1017" spans="1:12" ht="20.25" customHeight="1">
      <c r="A1017" s="69">
        <v>21404</v>
      </c>
      <c r="B1017" s="69" t="s">
        <v>967</v>
      </c>
      <c r="C1017" s="70">
        <f>SUM(C1018:C1021)</f>
        <v>0</v>
      </c>
      <c r="D1017" s="70">
        <f>SUM(D1018:D1021)</f>
        <v>0</v>
      </c>
      <c r="E1017" s="97"/>
      <c r="J1017" s="69">
        <v>21403</v>
      </c>
      <c r="K1017" s="69" t="s">
        <v>959</v>
      </c>
      <c r="L1017" s="68"/>
    </row>
    <row r="1018" spans="1:12" ht="20.25" customHeight="1">
      <c r="A1018" s="71">
        <v>2140401</v>
      </c>
      <c r="B1018" s="72" t="s">
        <v>968</v>
      </c>
      <c r="C1018" s="73"/>
      <c r="D1018" s="73">
        <f>N1028</f>
        <v>0</v>
      </c>
      <c r="E1018" s="97"/>
      <c r="J1018" s="71">
        <v>2140301</v>
      </c>
      <c r="K1018" s="72" t="s">
        <v>78</v>
      </c>
      <c r="L1018" s="68"/>
    </row>
    <row r="1019" spans="1:12" ht="20.25" customHeight="1">
      <c r="A1019" s="71">
        <v>2140402</v>
      </c>
      <c r="B1019" s="72" t="s">
        <v>969</v>
      </c>
      <c r="C1019" s="73"/>
      <c r="D1019" s="73">
        <f>N1029</f>
        <v>0</v>
      </c>
      <c r="E1019" s="97"/>
      <c r="J1019" s="71">
        <v>2140302</v>
      </c>
      <c r="K1019" s="72" t="s">
        <v>79</v>
      </c>
      <c r="L1019" s="68"/>
    </row>
    <row r="1020" spans="1:12" ht="20.25" customHeight="1">
      <c r="A1020" s="71">
        <v>2140403</v>
      </c>
      <c r="B1020" s="72" t="s">
        <v>970</v>
      </c>
      <c r="C1020" s="73"/>
      <c r="D1020" s="73">
        <f>N1030</f>
        <v>0</v>
      </c>
      <c r="E1020" s="97"/>
      <c r="J1020" s="71">
        <v>2140303</v>
      </c>
      <c r="K1020" s="72" t="s">
        <v>80</v>
      </c>
      <c r="L1020" s="68"/>
    </row>
    <row r="1021" spans="1:12" ht="20.25" customHeight="1">
      <c r="A1021" s="71">
        <v>2140499</v>
      </c>
      <c r="B1021" s="72" t="s">
        <v>971</v>
      </c>
      <c r="C1021" s="73"/>
      <c r="D1021" s="73">
        <f>N1031</f>
        <v>0</v>
      </c>
      <c r="E1021" s="97"/>
      <c r="J1021" s="71">
        <v>2140304</v>
      </c>
      <c r="K1021" s="72" t="s">
        <v>961</v>
      </c>
      <c r="L1021" s="68"/>
    </row>
    <row r="1022" spans="1:12" ht="20.25" customHeight="1">
      <c r="A1022" s="69">
        <v>21405</v>
      </c>
      <c r="B1022" s="69" t="s">
        <v>972</v>
      </c>
      <c r="C1022" s="75">
        <f>SUM(C1023:C1028)</f>
        <v>0</v>
      </c>
      <c r="D1022" s="75">
        <f>SUM(D1023:D1028)</f>
        <v>0</v>
      </c>
      <c r="E1022" s="97"/>
      <c r="J1022" s="71">
        <v>2140305</v>
      </c>
      <c r="K1022" s="72" t="s">
        <v>962</v>
      </c>
      <c r="L1022" s="68"/>
    </row>
    <row r="1023" spans="1:12" ht="20.25" customHeight="1">
      <c r="A1023" s="71">
        <v>2140501</v>
      </c>
      <c r="B1023" s="72" t="s">
        <v>78</v>
      </c>
      <c r="C1023" s="74"/>
      <c r="D1023" s="74">
        <f t="shared" ref="D1023:D1028" si="59">N1033</f>
        <v>0</v>
      </c>
      <c r="E1023" s="97"/>
      <c r="J1023" s="71">
        <v>2140306</v>
      </c>
      <c r="K1023" s="72" t="s">
        <v>963</v>
      </c>
      <c r="L1023" s="68"/>
    </row>
    <row r="1024" spans="1:12" ht="20.25" customHeight="1">
      <c r="A1024" s="71">
        <v>2140502</v>
      </c>
      <c r="B1024" s="72" t="s">
        <v>79</v>
      </c>
      <c r="C1024" s="74"/>
      <c r="D1024" s="74">
        <f t="shared" si="59"/>
        <v>0</v>
      </c>
      <c r="E1024" s="97"/>
      <c r="J1024" s="71">
        <v>2140307</v>
      </c>
      <c r="K1024" s="72" t="s">
        <v>964</v>
      </c>
      <c r="L1024" s="68"/>
    </row>
    <row r="1025" spans="1:12" ht="20.25" customHeight="1">
      <c r="A1025" s="71">
        <v>2140503</v>
      </c>
      <c r="B1025" s="72" t="s">
        <v>80</v>
      </c>
      <c r="C1025" s="74"/>
      <c r="D1025" s="74">
        <f t="shared" si="59"/>
        <v>0</v>
      </c>
      <c r="E1025" s="97"/>
      <c r="J1025" s="71">
        <v>2140308</v>
      </c>
      <c r="K1025" s="72" t="s">
        <v>965</v>
      </c>
      <c r="L1025" s="68"/>
    </row>
    <row r="1026" spans="1:12" ht="20.25" customHeight="1">
      <c r="A1026" s="71">
        <v>2140504</v>
      </c>
      <c r="B1026" s="72" t="s">
        <v>957</v>
      </c>
      <c r="C1026" s="74"/>
      <c r="D1026" s="74">
        <f t="shared" si="59"/>
        <v>0</v>
      </c>
      <c r="E1026" s="97"/>
      <c r="J1026" s="71">
        <v>2140399</v>
      </c>
      <c r="K1026" s="72" t="s">
        <v>966</v>
      </c>
      <c r="L1026" s="68"/>
    </row>
    <row r="1027" spans="1:12" ht="20.25" customHeight="1">
      <c r="A1027" s="71">
        <v>2140505</v>
      </c>
      <c r="B1027" s="72" t="s">
        <v>973</v>
      </c>
      <c r="C1027" s="74"/>
      <c r="D1027" s="74">
        <f t="shared" si="59"/>
        <v>0</v>
      </c>
      <c r="E1027" s="97"/>
      <c r="J1027" s="69">
        <v>21404</v>
      </c>
      <c r="K1027" s="69" t="s">
        <v>967</v>
      </c>
      <c r="L1027" s="68"/>
    </row>
    <row r="1028" spans="1:12" ht="20.25" customHeight="1">
      <c r="A1028" s="71">
        <v>2140599</v>
      </c>
      <c r="B1028" s="72" t="s">
        <v>974</v>
      </c>
      <c r="C1028" s="74"/>
      <c r="D1028" s="74">
        <f t="shared" si="59"/>
        <v>0</v>
      </c>
      <c r="E1028" s="97"/>
      <c r="J1028" s="71">
        <v>2140401</v>
      </c>
      <c r="K1028" s="72" t="s">
        <v>968</v>
      </c>
      <c r="L1028" s="68"/>
    </row>
    <row r="1029" spans="1:12" ht="20.25" customHeight="1">
      <c r="A1029" s="69">
        <v>21406</v>
      </c>
      <c r="B1029" s="69" t="s">
        <v>975</v>
      </c>
      <c r="C1029" s="70">
        <f>SUM(C1030:C1033)</f>
        <v>0</v>
      </c>
      <c r="D1029" s="70">
        <f>SUM(D1030:D1033)</f>
        <v>0</v>
      </c>
      <c r="E1029" s="97"/>
      <c r="J1029" s="71">
        <v>2140402</v>
      </c>
      <c r="K1029" s="72" t="s">
        <v>969</v>
      </c>
      <c r="L1029" s="68"/>
    </row>
    <row r="1030" spans="1:12" ht="20.25" customHeight="1">
      <c r="A1030" s="71">
        <v>2140601</v>
      </c>
      <c r="B1030" s="72" t="s">
        <v>976</v>
      </c>
      <c r="C1030" s="73"/>
      <c r="D1030" s="73">
        <f>N1040</f>
        <v>0</v>
      </c>
      <c r="E1030" s="97"/>
      <c r="J1030" s="71">
        <v>2140403</v>
      </c>
      <c r="K1030" s="72" t="s">
        <v>970</v>
      </c>
      <c r="L1030" s="68"/>
    </row>
    <row r="1031" spans="1:12" ht="20.25" customHeight="1">
      <c r="A1031" s="71">
        <v>2140602</v>
      </c>
      <c r="B1031" s="72" t="s">
        <v>977</v>
      </c>
      <c r="C1031" s="73"/>
      <c r="D1031" s="73">
        <f>N1041</f>
        <v>0</v>
      </c>
      <c r="E1031" s="97"/>
      <c r="J1031" s="71">
        <v>2140499</v>
      </c>
      <c r="K1031" s="72" t="s">
        <v>971</v>
      </c>
      <c r="L1031" s="68"/>
    </row>
    <row r="1032" spans="1:12" ht="20.25" customHeight="1">
      <c r="A1032" s="71">
        <v>2140603</v>
      </c>
      <c r="B1032" s="72" t="s">
        <v>978</v>
      </c>
      <c r="C1032" s="73"/>
      <c r="D1032" s="73">
        <f>N1042</f>
        <v>0</v>
      </c>
      <c r="E1032" s="97"/>
      <c r="J1032" s="69">
        <v>21405</v>
      </c>
      <c r="K1032" s="69" t="s">
        <v>979</v>
      </c>
      <c r="L1032" s="68"/>
    </row>
    <row r="1033" spans="1:12" ht="20.25" customHeight="1">
      <c r="A1033" s="71">
        <v>2140699</v>
      </c>
      <c r="B1033" s="72" t="s">
        <v>980</v>
      </c>
      <c r="C1033" s="73"/>
      <c r="D1033" s="73">
        <f>N1043</f>
        <v>0</v>
      </c>
      <c r="E1033" s="97"/>
      <c r="J1033" s="71">
        <v>2140501</v>
      </c>
      <c r="K1033" s="72" t="s">
        <v>78</v>
      </c>
      <c r="L1033" s="68"/>
    </row>
    <row r="1034" spans="1:12" ht="20.25" customHeight="1">
      <c r="A1034" s="69">
        <v>21499</v>
      </c>
      <c r="B1034" s="69" t="s">
        <v>981</v>
      </c>
      <c r="C1034" s="70">
        <f>SUM(C1035:C1036)</f>
        <v>0</v>
      </c>
      <c r="D1034" s="70">
        <f>SUM(D1035:D1036)</f>
        <v>0</v>
      </c>
      <c r="E1034" s="97"/>
      <c r="J1034" s="71">
        <v>2140502</v>
      </c>
      <c r="K1034" s="72" t="s">
        <v>79</v>
      </c>
      <c r="L1034" s="68"/>
    </row>
    <row r="1035" spans="1:12" ht="20.25" customHeight="1">
      <c r="A1035" s="71">
        <v>2149901</v>
      </c>
      <c r="B1035" s="72" t="s">
        <v>982</v>
      </c>
      <c r="C1035" s="73"/>
      <c r="D1035" s="73">
        <f>N1045</f>
        <v>0</v>
      </c>
      <c r="E1035" s="97"/>
      <c r="J1035" s="71">
        <v>2140503</v>
      </c>
      <c r="K1035" s="72" t="s">
        <v>80</v>
      </c>
      <c r="L1035" s="68"/>
    </row>
    <row r="1036" spans="1:12" ht="20.25" customHeight="1">
      <c r="A1036" s="71">
        <v>2149999</v>
      </c>
      <c r="B1036" s="72" t="s">
        <v>983</v>
      </c>
      <c r="C1036" s="73"/>
      <c r="D1036" s="73">
        <v>0</v>
      </c>
      <c r="E1036" s="97"/>
      <c r="J1036" s="71">
        <v>2140504</v>
      </c>
      <c r="K1036" s="72" t="s">
        <v>957</v>
      </c>
      <c r="L1036" s="68"/>
    </row>
    <row r="1037" spans="1:12" ht="20.25" customHeight="1">
      <c r="A1037" s="69">
        <v>215</v>
      </c>
      <c r="B1037" s="69" t="s">
        <v>984</v>
      </c>
      <c r="C1037" s="70">
        <f>C1038+C1048+C1064+C1069+C1080+C1087+C1094</f>
        <v>4.4000000000000004</v>
      </c>
      <c r="D1037" s="70">
        <f>D1038+D1048+D1064+D1069+D1080+D1087+D1094</f>
        <v>7</v>
      </c>
      <c r="E1037" s="97">
        <f t="shared" ref="E1037:E1092" si="60">D1037/C1037</f>
        <v>1.5909090909090908</v>
      </c>
      <c r="J1037" s="71">
        <v>2140505</v>
      </c>
      <c r="K1037" s="72" t="s">
        <v>973</v>
      </c>
      <c r="L1037" s="68"/>
    </row>
    <row r="1038" spans="1:12" ht="20.25" customHeight="1">
      <c r="A1038" s="69">
        <v>21501</v>
      </c>
      <c r="B1038" s="69" t="s">
        <v>985</v>
      </c>
      <c r="C1038" s="75">
        <f>SUM(C1039:C1047)</f>
        <v>0</v>
      </c>
      <c r="D1038" s="75">
        <f>SUM(D1039:D1047)</f>
        <v>0</v>
      </c>
      <c r="E1038" s="97"/>
      <c r="J1038" s="71">
        <v>2140599</v>
      </c>
      <c r="K1038" s="72" t="s">
        <v>974</v>
      </c>
      <c r="L1038" s="68"/>
    </row>
    <row r="1039" spans="1:12" ht="20.25" customHeight="1">
      <c r="A1039" s="71">
        <v>2150101</v>
      </c>
      <c r="B1039" s="72" t="s">
        <v>78</v>
      </c>
      <c r="C1039" s="74"/>
      <c r="D1039" s="74">
        <f t="shared" ref="D1039:D1047" si="61">N1049</f>
        <v>0</v>
      </c>
      <c r="E1039" s="97"/>
      <c r="J1039" s="69">
        <v>21406</v>
      </c>
      <c r="K1039" s="69" t="s">
        <v>975</v>
      </c>
      <c r="L1039" s="68"/>
    </row>
    <row r="1040" spans="1:12" ht="20.25" customHeight="1">
      <c r="A1040" s="71">
        <v>2150102</v>
      </c>
      <c r="B1040" s="72" t="s">
        <v>79</v>
      </c>
      <c r="C1040" s="74"/>
      <c r="D1040" s="74">
        <f t="shared" si="61"/>
        <v>0</v>
      </c>
      <c r="E1040" s="97"/>
      <c r="J1040" s="71">
        <v>2140601</v>
      </c>
      <c r="K1040" s="72" t="s">
        <v>976</v>
      </c>
      <c r="L1040" s="68"/>
    </row>
    <row r="1041" spans="1:12" ht="20.25" customHeight="1">
      <c r="A1041" s="71">
        <v>2150103</v>
      </c>
      <c r="B1041" s="72" t="s">
        <v>80</v>
      </c>
      <c r="C1041" s="74"/>
      <c r="D1041" s="74">
        <f t="shared" si="61"/>
        <v>0</v>
      </c>
      <c r="E1041" s="97"/>
      <c r="J1041" s="71">
        <v>2140602</v>
      </c>
      <c r="K1041" s="72" t="s">
        <v>977</v>
      </c>
      <c r="L1041" s="68"/>
    </row>
    <row r="1042" spans="1:12" ht="20.25" customHeight="1">
      <c r="A1042" s="71">
        <v>2150104</v>
      </c>
      <c r="B1042" s="72" t="s">
        <v>986</v>
      </c>
      <c r="C1042" s="74"/>
      <c r="D1042" s="74">
        <f t="shared" si="61"/>
        <v>0</v>
      </c>
      <c r="E1042" s="97"/>
      <c r="J1042" s="71">
        <v>2140603</v>
      </c>
      <c r="K1042" s="72" t="s">
        <v>978</v>
      </c>
      <c r="L1042" s="68"/>
    </row>
    <row r="1043" spans="1:12" ht="20.25" customHeight="1">
      <c r="A1043" s="71">
        <v>2150105</v>
      </c>
      <c r="B1043" s="72" t="s">
        <v>987</v>
      </c>
      <c r="C1043" s="74"/>
      <c r="D1043" s="74">
        <f t="shared" si="61"/>
        <v>0</v>
      </c>
      <c r="E1043" s="97"/>
      <c r="J1043" s="71">
        <v>2140699</v>
      </c>
      <c r="K1043" s="72" t="s">
        <v>980</v>
      </c>
      <c r="L1043" s="68"/>
    </row>
    <row r="1044" spans="1:12" ht="20.25" customHeight="1">
      <c r="A1044" s="71">
        <v>2150106</v>
      </c>
      <c r="B1044" s="72" t="s">
        <v>988</v>
      </c>
      <c r="C1044" s="74"/>
      <c r="D1044" s="74">
        <f t="shared" si="61"/>
        <v>0</v>
      </c>
      <c r="E1044" s="97"/>
      <c r="J1044" s="69">
        <v>21499</v>
      </c>
      <c r="K1044" s="69" t="s">
        <v>989</v>
      </c>
      <c r="L1044" s="68"/>
    </row>
    <row r="1045" spans="1:12" ht="20.25" customHeight="1">
      <c r="A1045" s="71">
        <v>2150107</v>
      </c>
      <c r="B1045" s="72" t="s">
        <v>990</v>
      </c>
      <c r="C1045" s="74"/>
      <c r="D1045" s="74">
        <f t="shared" si="61"/>
        <v>0</v>
      </c>
      <c r="E1045" s="97"/>
      <c r="J1045" s="71">
        <v>2149901</v>
      </c>
      <c r="K1045" s="72" t="s">
        <v>982</v>
      </c>
      <c r="L1045" s="68"/>
    </row>
    <row r="1046" spans="1:12" ht="20.25" customHeight="1">
      <c r="A1046" s="71">
        <v>2150108</v>
      </c>
      <c r="B1046" s="72" t="s">
        <v>991</v>
      </c>
      <c r="C1046" s="74"/>
      <c r="D1046" s="74">
        <f t="shared" si="61"/>
        <v>0</v>
      </c>
      <c r="E1046" s="97"/>
      <c r="J1046" s="71">
        <v>2149999</v>
      </c>
      <c r="K1046" s="72" t="s">
        <v>983</v>
      </c>
      <c r="L1046" s="68"/>
    </row>
    <row r="1047" spans="1:12" ht="20.25" customHeight="1">
      <c r="A1047" s="71">
        <v>2150199</v>
      </c>
      <c r="B1047" s="72" t="s">
        <v>992</v>
      </c>
      <c r="C1047" s="74"/>
      <c r="D1047" s="74">
        <f t="shared" si="61"/>
        <v>0</v>
      </c>
      <c r="E1047" s="97"/>
      <c r="J1047" s="69">
        <v>215</v>
      </c>
      <c r="K1047" s="69" t="s">
        <v>984</v>
      </c>
      <c r="L1047" s="68"/>
    </row>
    <row r="1048" spans="1:12" ht="20.25" customHeight="1">
      <c r="A1048" s="69">
        <v>21502</v>
      </c>
      <c r="B1048" s="69" t="s">
        <v>993</v>
      </c>
      <c r="C1048" s="70">
        <f>SUM(C1049:C1063)</f>
        <v>0</v>
      </c>
      <c r="D1048" s="70">
        <f>SUM(D1049:D1063)</f>
        <v>0</v>
      </c>
      <c r="E1048" s="97"/>
      <c r="J1048" s="69">
        <v>21501</v>
      </c>
      <c r="K1048" s="69" t="s">
        <v>985</v>
      </c>
      <c r="L1048" s="68"/>
    </row>
    <row r="1049" spans="1:12" ht="20.25" customHeight="1">
      <c r="A1049" s="71">
        <v>2150201</v>
      </c>
      <c r="B1049" s="72" t="s">
        <v>78</v>
      </c>
      <c r="C1049" s="74"/>
      <c r="D1049" s="74">
        <f t="shared" ref="D1049:D1063" si="62">N1059</f>
        <v>0</v>
      </c>
      <c r="E1049" s="97"/>
      <c r="J1049" s="71">
        <v>2150101</v>
      </c>
      <c r="K1049" s="72" t="s">
        <v>78</v>
      </c>
      <c r="L1049" s="68"/>
    </row>
    <row r="1050" spans="1:12" ht="20.25" customHeight="1">
      <c r="A1050" s="71">
        <v>2150202</v>
      </c>
      <c r="B1050" s="72" t="s">
        <v>79</v>
      </c>
      <c r="C1050" s="74"/>
      <c r="D1050" s="74">
        <f t="shared" si="62"/>
        <v>0</v>
      </c>
      <c r="E1050" s="97"/>
      <c r="J1050" s="71">
        <v>2150102</v>
      </c>
      <c r="K1050" s="72" t="s">
        <v>79</v>
      </c>
      <c r="L1050" s="68"/>
    </row>
    <row r="1051" spans="1:12" ht="20.25" customHeight="1">
      <c r="A1051" s="71">
        <v>2150203</v>
      </c>
      <c r="B1051" s="72" t="s">
        <v>80</v>
      </c>
      <c r="C1051" s="74"/>
      <c r="D1051" s="74">
        <f t="shared" si="62"/>
        <v>0</v>
      </c>
      <c r="E1051" s="97"/>
      <c r="J1051" s="71">
        <v>2150103</v>
      </c>
      <c r="K1051" s="72" t="s">
        <v>80</v>
      </c>
      <c r="L1051" s="68"/>
    </row>
    <row r="1052" spans="1:12" ht="20.25" customHeight="1">
      <c r="A1052" s="71">
        <v>2150204</v>
      </c>
      <c r="B1052" s="72" t="s">
        <v>994</v>
      </c>
      <c r="C1052" s="74"/>
      <c r="D1052" s="74">
        <f t="shared" si="62"/>
        <v>0</v>
      </c>
      <c r="E1052" s="97"/>
      <c r="J1052" s="71">
        <v>2150104</v>
      </c>
      <c r="K1052" s="72" t="s">
        <v>986</v>
      </c>
      <c r="L1052" s="68"/>
    </row>
    <row r="1053" spans="1:12" ht="20.25" customHeight="1">
      <c r="A1053" s="71">
        <v>2150205</v>
      </c>
      <c r="B1053" s="72" t="s">
        <v>995</v>
      </c>
      <c r="C1053" s="74"/>
      <c r="D1053" s="74">
        <f t="shared" si="62"/>
        <v>0</v>
      </c>
      <c r="E1053" s="97"/>
      <c r="J1053" s="71">
        <v>2150105</v>
      </c>
      <c r="K1053" s="72" t="s">
        <v>987</v>
      </c>
      <c r="L1053" s="68"/>
    </row>
    <row r="1054" spans="1:12" ht="20.25" customHeight="1">
      <c r="A1054" s="71">
        <v>2150206</v>
      </c>
      <c r="B1054" s="72" t="s">
        <v>996</v>
      </c>
      <c r="C1054" s="74"/>
      <c r="D1054" s="74">
        <f t="shared" si="62"/>
        <v>0</v>
      </c>
      <c r="E1054" s="97"/>
      <c r="J1054" s="71">
        <v>2150106</v>
      </c>
      <c r="K1054" s="72" t="s">
        <v>988</v>
      </c>
      <c r="L1054" s="68"/>
    </row>
    <row r="1055" spans="1:12" ht="20.25" customHeight="1">
      <c r="A1055" s="71">
        <v>2150207</v>
      </c>
      <c r="B1055" s="72" t="s">
        <v>997</v>
      </c>
      <c r="C1055" s="74"/>
      <c r="D1055" s="74">
        <f t="shared" si="62"/>
        <v>0</v>
      </c>
      <c r="E1055" s="97"/>
      <c r="J1055" s="71">
        <v>2150107</v>
      </c>
      <c r="K1055" s="72" t="s">
        <v>990</v>
      </c>
      <c r="L1055" s="68"/>
    </row>
    <row r="1056" spans="1:12" ht="20.25" customHeight="1">
      <c r="A1056" s="71">
        <v>2150208</v>
      </c>
      <c r="B1056" s="72" t="s">
        <v>998</v>
      </c>
      <c r="C1056" s="74"/>
      <c r="D1056" s="74">
        <f t="shared" si="62"/>
        <v>0</v>
      </c>
      <c r="E1056" s="97"/>
      <c r="J1056" s="71">
        <v>2150108</v>
      </c>
      <c r="K1056" s="72" t="s">
        <v>991</v>
      </c>
      <c r="L1056" s="68"/>
    </row>
    <row r="1057" spans="1:12" ht="20.25" customHeight="1">
      <c r="A1057" s="71">
        <v>2150209</v>
      </c>
      <c r="B1057" s="72" t="s">
        <v>999</v>
      </c>
      <c r="C1057" s="74"/>
      <c r="D1057" s="74">
        <f t="shared" si="62"/>
        <v>0</v>
      </c>
      <c r="E1057" s="97"/>
      <c r="J1057" s="71">
        <v>2150199</v>
      </c>
      <c r="K1057" s="72" t="s">
        <v>992</v>
      </c>
      <c r="L1057" s="68"/>
    </row>
    <row r="1058" spans="1:12" ht="20.25" customHeight="1">
      <c r="A1058" s="71">
        <v>2150210</v>
      </c>
      <c r="B1058" s="72" t="s">
        <v>1000</v>
      </c>
      <c r="C1058" s="74"/>
      <c r="D1058" s="74">
        <f t="shared" si="62"/>
        <v>0</v>
      </c>
      <c r="E1058" s="97"/>
      <c r="J1058" s="69">
        <v>21502</v>
      </c>
      <c r="K1058" s="69" t="s">
        <v>993</v>
      </c>
      <c r="L1058" s="68"/>
    </row>
    <row r="1059" spans="1:12" ht="20.25" customHeight="1">
      <c r="A1059" s="71">
        <v>2150212</v>
      </c>
      <c r="B1059" s="72" t="s">
        <v>1001</v>
      </c>
      <c r="C1059" s="74"/>
      <c r="D1059" s="74">
        <f t="shared" si="62"/>
        <v>0</v>
      </c>
      <c r="E1059" s="97"/>
      <c r="J1059" s="71">
        <v>2150201</v>
      </c>
      <c r="K1059" s="72" t="s">
        <v>78</v>
      </c>
      <c r="L1059" s="68"/>
    </row>
    <row r="1060" spans="1:12" ht="20.25" customHeight="1">
      <c r="A1060" s="71">
        <v>2150213</v>
      </c>
      <c r="B1060" s="72" t="s">
        <v>1002</v>
      </c>
      <c r="C1060" s="74"/>
      <c r="D1060" s="74">
        <f t="shared" si="62"/>
        <v>0</v>
      </c>
      <c r="E1060" s="97"/>
      <c r="J1060" s="71">
        <v>2150202</v>
      </c>
      <c r="K1060" s="72" t="s">
        <v>79</v>
      </c>
      <c r="L1060" s="68"/>
    </row>
    <row r="1061" spans="1:12" ht="20.25" customHeight="1">
      <c r="A1061" s="71">
        <v>2150214</v>
      </c>
      <c r="B1061" s="72" t="s">
        <v>1003</v>
      </c>
      <c r="C1061" s="74"/>
      <c r="D1061" s="74">
        <f t="shared" si="62"/>
        <v>0</v>
      </c>
      <c r="E1061" s="97"/>
      <c r="J1061" s="71">
        <v>2150203</v>
      </c>
      <c r="K1061" s="72" t="s">
        <v>80</v>
      </c>
      <c r="L1061" s="68"/>
    </row>
    <row r="1062" spans="1:12" ht="20.25" customHeight="1">
      <c r="A1062" s="71">
        <v>2150215</v>
      </c>
      <c r="B1062" s="72" t="s">
        <v>1004</v>
      </c>
      <c r="C1062" s="74"/>
      <c r="D1062" s="74">
        <f t="shared" si="62"/>
        <v>0</v>
      </c>
      <c r="E1062" s="97"/>
      <c r="J1062" s="71">
        <v>2150204</v>
      </c>
      <c r="K1062" s="72" t="s">
        <v>994</v>
      </c>
      <c r="L1062" s="68"/>
    </row>
    <row r="1063" spans="1:12" ht="20.25" customHeight="1">
      <c r="A1063" s="71">
        <v>2150299</v>
      </c>
      <c r="B1063" s="72" t="s">
        <v>1005</v>
      </c>
      <c r="C1063" s="74"/>
      <c r="D1063" s="74">
        <f t="shared" si="62"/>
        <v>0</v>
      </c>
      <c r="E1063" s="97"/>
      <c r="J1063" s="71">
        <v>2150205</v>
      </c>
      <c r="K1063" s="72" t="s">
        <v>995</v>
      </c>
      <c r="L1063" s="68"/>
    </row>
    <row r="1064" spans="1:12" ht="20.25" customHeight="1">
      <c r="A1064" s="69">
        <v>21503</v>
      </c>
      <c r="B1064" s="69" t="s">
        <v>1006</v>
      </c>
      <c r="C1064" s="75">
        <f>SUM(C1065:C1068)</f>
        <v>0</v>
      </c>
      <c r="D1064" s="75">
        <f>SUM(D1065:D1068)</f>
        <v>0</v>
      </c>
      <c r="E1064" s="97"/>
      <c r="J1064" s="71">
        <v>2150206</v>
      </c>
      <c r="K1064" s="72" t="s">
        <v>996</v>
      </c>
      <c r="L1064" s="68"/>
    </row>
    <row r="1065" spans="1:12" ht="20.25" customHeight="1">
      <c r="A1065" s="71">
        <v>2150301</v>
      </c>
      <c r="B1065" s="72" t="s">
        <v>78</v>
      </c>
      <c r="C1065" s="74"/>
      <c r="D1065" s="74">
        <f>N1075</f>
        <v>0</v>
      </c>
      <c r="E1065" s="97"/>
      <c r="J1065" s="71">
        <v>2150207</v>
      </c>
      <c r="K1065" s="72" t="s">
        <v>997</v>
      </c>
      <c r="L1065" s="68"/>
    </row>
    <row r="1066" spans="1:12" ht="20.25" customHeight="1">
      <c r="A1066" s="71">
        <v>2150302</v>
      </c>
      <c r="B1066" s="72" t="s">
        <v>79</v>
      </c>
      <c r="C1066" s="74"/>
      <c r="D1066" s="74">
        <f>N1076</f>
        <v>0</v>
      </c>
      <c r="E1066" s="97"/>
      <c r="J1066" s="71">
        <v>2150208</v>
      </c>
      <c r="K1066" s="72" t="s">
        <v>998</v>
      </c>
      <c r="L1066" s="68"/>
    </row>
    <row r="1067" spans="1:12" ht="20.25" customHeight="1">
      <c r="A1067" s="71">
        <v>2150303</v>
      </c>
      <c r="B1067" s="72" t="s">
        <v>80</v>
      </c>
      <c r="C1067" s="74"/>
      <c r="D1067" s="74">
        <f>N1077</f>
        <v>0</v>
      </c>
      <c r="E1067" s="97"/>
      <c r="J1067" s="71">
        <v>2150209</v>
      </c>
      <c r="K1067" s="72" t="s">
        <v>999</v>
      </c>
      <c r="L1067" s="68"/>
    </row>
    <row r="1068" spans="1:12" ht="20.25" customHeight="1">
      <c r="A1068" s="71">
        <v>2150399</v>
      </c>
      <c r="B1068" s="72" t="s">
        <v>1007</v>
      </c>
      <c r="C1068" s="74"/>
      <c r="D1068" s="74">
        <f>N1078</f>
        <v>0</v>
      </c>
      <c r="E1068" s="97"/>
      <c r="J1068" s="71">
        <v>2150210</v>
      </c>
      <c r="K1068" s="72" t="s">
        <v>1000</v>
      </c>
      <c r="L1068" s="68"/>
    </row>
    <row r="1069" spans="1:12" ht="20.25" customHeight="1">
      <c r="A1069" s="69">
        <v>21505</v>
      </c>
      <c r="B1069" s="69" t="s">
        <v>1008</v>
      </c>
      <c r="C1069" s="70">
        <f>SUM(C1070:C1079)</f>
        <v>0</v>
      </c>
      <c r="D1069" s="70">
        <f>SUM(D1070:D1079)</f>
        <v>0</v>
      </c>
      <c r="E1069" s="97"/>
      <c r="J1069" s="71">
        <v>2150212</v>
      </c>
      <c r="K1069" s="72" t="s">
        <v>1001</v>
      </c>
      <c r="L1069" s="68"/>
    </row>
    <row r="1070" spans="1:12" ht="20.25" customHeight="1">
      <c r="A1070" s="71">
        <v>2150501</v>
      </c>
      <c r="B1070" s="72" t="s">
        <v>78</v>
      </c>
      <c r="C1070" s="74"/>
      <c r="D1070" s="74">
        <f>N1080</f>
        <v>0</v>
      </c>
      <c r="E1070" s="97"/>
      <c r="J1070" s="71">
        <v>2150213</v>
      </c>
      <c r="K1070" s="72" t="s">
        <v>1002</v>
      </c>
      <c r="L1070" s="68"/>
    </row>
    <row r="1071" spans="1:12" ht="20.25" customHeight="1">
      <c r="A1071" s="71">
        <v>2150502</v>
      </c>
      <c r="B1071" s="72" t="s">
        <v>79</v>
      </c>
      <c r="C1071" s="74"/>
      <c r="D1071" s="74">
        <f>N1081</f>
        <v>0</v>
      </c>
      <c r="E1071" s="97"/>
      <c r="J1071" s="71">
        <v>2150214</v>
      </c>
      <c r="K1071" s="72" t="s">
        <v>1003</v>
      </c>
      <c r="L1071" s="68"/>
    </row>
    <row r="1072" spans="1:12" ht="22.5" customHeight="1">
      <c r="A1072" s="71">
        <v>2150503</v>
      </c>
      <c r="B1072" s="72" t="s">
        <v>80</v>
      </c>
      <c r="C1072" s="74"/>
      <c r="D1072" s="74">
        <f>N1082</f>
        <v>0</v>
      </c>
      <c r="E1072" s="97"/>
      <c r="J1072" s="71">
        <v>2150215</v>
      </c>
      <c r="K1072" s="72" t="s">
        <v>1004</v>
      </c>
      <c r="L1072" s="68"/>
    </row>
    <row r="1073" spans="1:12" ht="20.25" customHeight="1">
      <c r="A1073" s="71">
        <v>2150505</v>
      </c>
      <c r="B1073" s="72" t="s">
        <v>1009</v>
      </c>
      <c r="C1073" s="74"/>
      <c r="D1073" s="74">
        <f>N1083</f>
        <v>0</v>
      </c>
      <c r="E1073" s="97"/>
      <c r="J1073" s="71">
        <v>2150299</v>
      </c>
      <c r="K1073" s="72" t="s">
        <v>1005</v>
      </c>
      <c r="L1073" s="68"/>
    </row>
    <row r="1074" spans="1:12" ht="20.25" customHeight="1">
      <c r="A1074" s="71">
        <v>2150507</v>
      </c>
      <c r="B1074" s="72" t="s">
        <v>1010</v>
      </c>
      <c r="C1074" s="74"/>
      <c r="D1074" s="74">
        <f>N1085</f>
        <v>0</v>
      </c>
      <c r="E1074" s="97"/>
      <c r="J1074" s="69">
        <v>21503</v>
      </c>
      <c r="K1074" s="69" t="s">
        <v>1011</v>
      </c>
      <c r="L1074" s="68"/>
    </row>
    <row r="1075" spans="1:12" ht="20.25" customHeight="1">
      <c r="A1075" s="71">
        <v>2150508</v>
      </c>
      <c r="B1075" s="72" t="s">
        <v>1012</v>
      </c>
      <c r="C1075" s="74"/>
      <c r="D1075" s="74">
        <f>N1090+N1086</f>
        <v>0</v>
      </c>
      <c r="E1075" s="97"/>
      <c r="J1075" s="71">
        <v>2150301</v>
      </c>
      <c r="K1075" s="72" t="s">
        <v>78</v>
      </c>
      <c r="L1075" s="68"/>
    </row>
    <row r="1076" spans="1:12" ht="20.25" customHeight="1">
      <c r="A1076" s="71">
        <v>2150516</v>
      </c>
      <c r="B1076" s="72" t="s">
        <v>1013</v>
      </c>
      <c r="C1076" s="74"/>
      <c r="D1076" s="74">
        <f>N1089+N1084</f>
        <v>0</v>
      </c>
      <c r="E1076" s="97"/>
      <c r="J1076" s="71">
        <v>2150302</v>
      </c>
      <c r="K1076" s="72" t="s">
        <v>79</v>
      </c>
      <c r="L1076" s="68"/>
    </row>
    <row r="1077" spans="1:12" ht="20.25" customHeight="1">
      <c r="A1077" s="71">
        <v>2150517</v>
      </c>
      <c r="B1077" s="72" t="s">
        <v>1014</v>
      </c>
      <c r="C1077" s="74"/>
      <c r="D1077" s="74">
        <f>N1088+N1087+N1091</f>
        <v>0</v>
      </c>
      <c r="E1077" s="97"/>
      <c r="J1077" s="71">
        <v>2150303</v>
      </c>
      <c r="K1077" s="72" t="s">
        <v>80</v>
      </c>
      <c r="L1077" s="68"/>
    </row>
    <row r="1078" spans="1:12" ht="20.25" customHeight="1">
      <c r="A1078" s="71">
        <v>2150550</v>
      </c>
      <c r="B1078" s="72" t="s">
        <v>1015</v>
      </c>
      <c r="C1078" s="74"/>
      <c r="D1078" s="74">
        <v>0</v>
      </c>
      <c r="E1078" s="97"/>
      <c r="J1078" s="71">
        <v>2150399</v>
      </c>
      <c r="K1078" s="72" t="s">
        <v>1007</v>
      </c>
      <c r="L1078" s="68"/>
    </row>
    <row r="1079" spans="1:12" ht="20.25" customHeight="1">
      <c r="A1079" s="71">
        <v>2150599</v>
      </c>
      <c r="B1079" s="72" t="s">
        <v>1016</v>
      </c>
      <c r="C1079" s="74"/>
      <c r="D1079" s="74">
        <f>N1092</f>
        <v>0</v>
      </c>
      <c r="E1079" s="97"/>
      <c r="J1079" s="69">
        <v>21505</v>
      </c>
      <c r="K1079" s="69" t="s">
        <v>1017</v>
      </c>
      <c r="L1079" s="68"/>
    </row>
    <row r="1080" spans="1:12" ht="20.25" customHeight="1">
      <c r="A1080" s="69">
        <v>21507</v>
      </c>
      <c r="B1080" s="69" t="s">
        <v>1018</v>
      </c>
      <c r="C1080" s="75">
        <f>SUM(C1081:C1086)</f>
        <v>0</v>
      </c>
      <c r="D1080" s="75">
        <f>SUM(D1081:D1086)</f>
        <v>0</v>
      </c>
      <c r="E1080" s="97"/>
      <c r="J1080" s="71">
        <v>2150501</v>
      </c>
      <c r="K1080" s="72" t="s">
        <v>78</v>
      </c>
      <c r="L1080" s="68"/>
    </row>
    <row r="1081" spans="1:12" ht="20.25" customHeight="1">
      <c r="A1081" s="71">
        <v>2150701</v>
      </c>
      <c r="B1081" s="72" t="s">
        <v>78</v>
      </c>
      <c r="C1081" s="74"/>
      <c r="D1081" s="74">
        <f t="shared" ref="D1081:D1086" si="63">N1094</f>
        <v>0</v>
      </c>
      <c r="E1081" s="97"/>
      <c r="J1081" s="71">
        <v>2150502</v>
      </c>
      <c r="K1081" s="72" t="s">
        <v>79</v>
      </c>
      <c r="L1081" s="68"/>
    </row>
    <row r="1082" spans="1:12" ht="20.25" customHeight="1">
      <c r="A1082" s="71">
        <v>2150702</v>
      </c>
      <c r="B1082" s="72" t="s">
        <v>79</v>
      </c>
      <c r="C1082" s="74"/>
      <c r="D1082" s="74">
        <f t="shared" si="63"/>
        <v>0</v>
      </c>
      <c r="E1082" s="97"/>
      <c r="J1082" s="71">
        <v>2150503</v>
      </c>
      <c r="K1082" s="72" t="s">
        <v>80</v>
      </c>
      <c r="L1082" s="68"/>
    </row>
    <row r="1083" spans="1:12" ht="20.25" customHeight="1">
      <c r="A1083" s="71">
        <v>2150703</v>
      </c>
      <c r="B1083" s="72" t="s">
        <v>80</v>
      </c>
      <c r="C1083" s="74"/>
      <c r="D1083" s="74">
        <f t="shared" si="63"/>
        <v>0</v>
      </c>
      <c r="E1083" s="97"/>
      <c r="J1083" s="71">
        <v>2150505</v>
      </c>
      <c r="K1083" s="72" t="s">
        <v>1009</v>
      </c>
      <c r="L1083" s="68"/>
    </row>
    <row r="1084" spans="1:12" ht="20.25" customHeight="1">
      <c r="A1084" s="71">
        <v>2150704</v>
      </c>
      <c r="B1084" s="72" t="s">
        <v>1019</v>
      </c>
      <c r="C1084" s="74"/>
      <c r="D1084" s="74">
        <f t="shared" si="63"/>
        <v>0</v>
      </c>
      <c r="E1084" s="97"/>
      <c r="J1084" s="71">
        <v>2150506</v>
      </c>
      <c r="K1084" s="72" t="s">
        <v>1020</v>
      </c>
      <c r="L1084" s="68"/>
    </row>
    <row r="1085" spans="1:12" ht="20.25" customHeight="1">
      <c r="A1085" s="71">
        <v>2150705</v>
      </c>
      <c r="B1085" s="72" t="s">
        <v>1021</v>
      </c>
      <c r="C1085" s="74"/>
      <c r="D1085" s="74">
        <f t="shared" si="63"/>
        <v>0</v>
      </c>
      <c r="E1085" s="97"/>
      <c r="J1085" s="71">
        <v>2150507</v>
      </c>
      <c r="K1085" s="72" t="s">
        <v>1010</v>
      </c>
      <c r="L1085" s="68"/>
    </row>
    <row r="1086" spans="1:12" ht="20.25" customHeight="1">
      <c r="A1086" s="71">
        <v>2150799</v>
      </c>
      <c r="B1086" s="72" t="s">
        <v>1022</v>
      </c>
      <c r="C1086" s="74"/>
      <c r="D1086" s="74">
        <f t="shared" si="63"/>
        <v>0</v>
      </c>
      <c r="E1086" s="97"/>
      <c r="J1086" s="71">
        <v>2150508</v>
      </c>
      <c r="K1086" s="72" t="s">
        <v>1023</v>
      </c>
      <c r="L1086" s="68"/>
    </row>
    <row r="1087" spans="1:12" ht="20.25" customHeight="1">
      <c r="A1087" s="69">
        <v>21508</v>
      </c>
      <c r="B1087" s="69" t="s">
        <v>1024</v>
      </c>
      <c r="C1087" s="70">
        <f>SUM(C1088:C1093)</f>
        <v>4.4000000000000004</v>
      </c>
      <c r="D1087" s="70">
        <f>SUM(D1088:D1093)</f>
        <v>7</v>
      </c>
      <c r="E1087" s="97">
        <f t="shared" si="60"/>
        <v>1.5909090909090908</v>
      </c>
      <c r="J1087" s="71">
        <v>2150509</v>
      </c>
      <c r="K1087" s="72" t="s">
        <v>1025</v>
      </c>
      <c r="L1087" s="68"/>
    </row>
    <row r="1088" spans="1:12" ht="20.25" customHeight="1">
      <c r="A1088" s="71">
        <v>2150801</v>
      </c>
      <c r="B1088" s="72" t="s">
        <v>78</v>
      </c>
      <c r="C1088" s="74"/>
      <c r="D1088" s="74">
        <f>N1101</f>
        <v>0</v>
      </c>
      <c r="E1088" s="97"/>
      <c r="J1088" s="71">
        <v>2150510</v>
      </c>
      <c r="K1088" s="72" t="s">
        <v>1026</v>
      </c>
      <c r="L1088" s="68"/>
    </row>
    <row r="1089" spans="1:12" ht="20.25" customHeight="1">
      <c r="A1089" s="71">
        <v>2150802</v>
      </c>
      <c r="B1089" s="72" t="s">
        <v>79</v>
      </c>
      <c r="C1089" s="74"/>
      <c r="D1089" s="74">
        <f>N1102</f>
        <v>0</v>
      </c>
      <c r="E1089" s="97"/>
      <c r="J1089" s="71">
        <v>2150511</v>
      </c>
      <c r="K1089" s="72" t="s">
        <v>1027</v>
      </c>
      <c r="L1089" s="68"/>
    </row>
    <row r="1090" spans="1:12" ht="20.25" customHeight="1">
      <c r="A1090" s="71">
        <v>2150803</v>
      </c>
      <c r="B1090" s="72" t="s">
        <v>80</v>
      </c>
      <c r="C1090" s="74"/>
      <c r="D1090" s="74">
        <f>N1103</f>
        <v>0</v>
      </c>
      <c r="E1090" s="97"/>
      <c r="J1090" s="71">
        <v>2150513</v>
      </c>
      <c r="K1090" s="72" t="s">
        <v>957</v>
      </c>
      <c r="L1090" s="68"/>
    </row>
    <row r="1091" spans="1:12" ht="20.25" customHeight="1">
      <c r="A1091" s="71">
        <v>2150804</v>
      </c>
      <c r="B1091" s="72" t="s">
        <v>1028</v>
      </c>
      <c r="C1091" s="74"/>
      <c r="D1091" s="74">
        <f>N1104</f>
        <v>0</v>
      </c>
      <c r="E1091" s="97"/>
      <c r="J1091" s="71">
        <v>2150515</v>
      </c>
      <c r="K1091" s="72" t="s">
        <v>1029</v>
      </c>
      <c r="L1091" s="68"/>
    </row>
    <row r="1092" spans="1:12" ht="20.25" customHeight="1">
      <c r="A1092" s="71">
        <v>2150805</v>
      </c>
      <c r="B1092" s="72" t="s">
        <v>1030</v>
      </c>
      <c r="C1092" s="73">
        <v>4.4000000000000004</v>
      </c>
      <c r="D1092" s="101">
        <v>4</v>
      </c>
      <c r="E1092" s="98">
        <f t="shared" si="60"/>
        <v>0.90909090909090906</v>
      </c>
      <c r="F1092" s="89" t="s">
        <v>1359</v>
      </c>
      <c r="J1092" s="71">
        <v>2150599</v>
      </c>
      <c r="K1092" s="72" t="s">
        <v>1016</v>
      </c>
      <c r="L1092" s="68"/>
    </row>
    <row r="1093" spans="1:12" ht="20.25" customHeight="1">
      <c r="A1093" s="71">
        <v>2150899</v>
      </c>
      <c r="B1093" s="72" t="s">
        <v>1031</v>
      </c>
      <c r="C1093" s="74"/>
      <c r="D1093" s="74">
        <v>3</v>
      </c>
      <c r="E1093" s="97"/>
      <c r="J1093" s="69">
        <v>21507</v>
      </c>
      <c r="K1093" s="69" t="s">
        <v>1032</v>
      </c>
      <c r="L1093" s="68"/>
    </row>
    <row r="1094" spans="1:12" ht="20.25" customHeight="1">
      <c r="A1094" s="69">
        <v>21599</v>
      </c>
      <c r="B1094" s="69" t="s">
        <v>1033</v>
      </c>
      <c r="C1094" s="75">
        <f>SUM(C1095:C1099)</f>
        <v>0</v>
      </c>
      <c r="D1094" s="75">
        <f>SUM(D1095:D1099)</f>
        <v>0</v>
      </c>
      <c r="E1094" s="97"/>
      <c r="J1094" s="71">
        <v>2150701</v>
      </c>
      <c r="K1094" s="72" t="s">
        <v>78</v>
      </c>
      <c r="L1094" s="68"/>
    </row>
    <row r="1095" spans="1:12" ht="20.25" customHeight="1">
      <c r="A1095" s="71">
        <v>2159901</v>
      </c>
      <c r="B1095" s="72" t="s">
        <v>1034</v>
      </c>
      <c r="C1095" s="74"/>
      <c r="D1095" s="74">
        <f>N1108</f>
        <v>0</v>
      </c>
      <c r="E1095" s="97"/>
      <c r="J1095" s="71">
        <v>2150702</v>
      </c>
      <c r="K1095" s="72" t="s">
        <v>79</v>
      </c>
      <c r="L1095" s="68"/>
    </row>
    <row r="1096" spans="1:12" ht="20.25" customHeight="1">
      <c r="A1096" s="71">
        <v>2159904</v>
      </c>
      <c r="B1096" s="72" t="s">
        <v>1035</v>
      </c>
      <c r="C1096" s="74"/>
      <c r="D1096" s="74">
        <f>N1109</f>
        <v>0</v>
      </c>
      <c r="E1096" s="97"/>
      <c r="J1096" s="71">
        <v>2150703</v>
      </c>
      <c r="K1096" s="72" t="s">
        <v>80</v>
      </c>
      <c r="L1096" s="68"/>
    </row>
    <row r="1097" spans="1:12" ht="20.25" customHeight="1">
      <c r="A1097" s="71">
        <v>2159905</v>
      </c>
      <c r="B1097" s="72" t="s">
        <v>1036</v>
      </c>
      <c r="C1097" s="74"/>
      <c r="D1097" s="74">
        <f>N1110</f>
        <v>0</v>
      </c>
      <c r="E1097" s="97"/>
      <c r="J1097" s="71">
        <v>2150704</v>
      </c>
      <c r="K1097" s="72" t="s">
        <v>1019</v>
      </c>
      <c r="L1097" s="68"/>
    </row>
    <row r="1098" spans="1:12" ht="20.25" customHeight="1">
      <c r="A1098" s="71">
        <v>2159906</v>
      </c>
      <c r="B1098" s="72" t="s">
        <v>1037</v>
      </c>
      <c r="C1098" s="74"/>
      <c r="D1098" s="74">
        <f>N1111</f>
        <v>0</v>
      </c>
      <c r="E1098" s="97"/>
      <c r="J1098" s="71">
        <v>2150705</v>
      </c>
      <c r="K1098" s="72" t="s">
        <v>1021</v>
      </c>
      <c r="L1098" s="68"/>
    </row>
    <row r="1099" spans="1:12" ht="20.25" customHeight="1">
      <c r="A1099" s="71">
        <v>2159999</v>
      </c>
      <c r="B1099" s="72" t="s">
        <v>1038</v>
      </c>
      <c r="C1099" s="74"/>
      <c r="D1099" s="74">
        <f>N1112</f>
        <v>0</v>
      </c>
      <c r="E1099" s="97"/>
      <c r="J1099" s="71">
        <v>2150799</v>
      </c>
      <c r="K1099" s="72" t="s">
        <v>1022</v>
      </c>
      <c r="L1099" s="68"/>
    </row>
    <row r="1100" spans="1:12" ht="20.25" customHeight="1">
      <c r="A1100" s="69">
        <v>216</v>
      </c>
      <c r="B1100" s="69" t="s">
        <v>1039</v>
      </c>
      <c r="C1100" s="70">
        <f>C1101+C1111+C1117</f>
        <v>0</v>
      </c>
      <c r="D1100" s="70">
        <f>D1101+D1111+D1117</f>
        <v>0</v>
      </c>
      <c r="E1100" s="97"/>
      <c r="J1100" s="69">
        <v>21508</v>
      </c>
      <c r="K1100" s="69" t="s">
        <v>1024</v>
      </c>
      <c r="L1100" s="68"/>
    </row>
    <row r="1101" spans="1:12" ht="20.25" customHeight="1">
      <c r="A1101" s="69">
        <v>21602</v>
      </c>
      <c r="B1101" s="69" t="s">
        <v>1040</v>
      </c>
      <c r="C1101" s="70">
        <f>SUM(C1102:C1110)</f>
        <v>0</v>
      </c>
      <c r="D1101" s="70">
        <f>SUM(D1102:D1110)</f>
        <v>0</v>
      </c>
      <c r="E1101" s="97"/>
      <c r="J1101" s="71">
        <v>2150801</v>
      </c>
      <c r="K1101" s="72" t="s">
        <v>78</v>
      </c>
      <c r="L1101" s="68"/>
    </row>
    <row r="1102" spans="1:12" ht="20.25" customHeight="1">
      <c r="A1102" s="71">
        <v>2160201</v>
      </c>
      <c r="B1102" s="72" t="s">
        <v>78</v>
      </c>
      <c r="C1102" s="73"/>
      <c r="D1102" s="73">
        <f t="shared" ref="D1102:D1110" si="64">N1115</f>
        <v>0</v>
      </c>
      <c r="E1102" s="97"/>
      <c r="J1102" s="71">
        <v>2150802</v>
      </c>
      <c r="K1102" s="72" t="s">
        <v>79</v>
      </c>
      <c r="L1102" s="68"/>
    </row>
    <row r="1103" spans="1:12" ht="20.25" customHeight="1">
      <c r="A1103" s="71">
        <v>2160202</v>
      </c>
      <c r="B1103" s="72" t="s">
        <v>79</v>
      </c>
      <c r="C1103" s="73"/>
      <c r="D1103" s="73">
        <f t="shared" si="64"/>
        <v>0</v>
      </c>
      <c r="E1103" s="97"/>
      <c r="J1103" s="71">
        <v>2150803</v>
      </c>
      <c r="K1103" s="72" t="s">
        <v>80</v>
      </c>
      <c r="L1103" s="68"/>
    </row>
    <row r="1104" spans="1:12" ht="20.25" customHeight="1">
      <c r="A1104" s="71">
        <v>2160203</v>
      </c>
      <c r="B1104" s="72" t="s">
        <v>80</v>
      </c>
      <c r="C1104" s="73"/>
      <c r="D1104" s="73">
        <f t="shared" si="64"/>
        <v>0</v>
      </c>
      <c r="E1104" s="97"/>
      <c r="J1104" s="71">
        <v>2150804</v>
      </c>
      <c r="K1104" s="72" t="s">
        <v>1028</v>
      </c>
      <c r="L1104" s="68"/>
    </row>
    <row r="1105" spans="1:12" ht="20.25" customHeight="1">
      <c r="A1105" s="71">
        <v>2160216</v>
      </c>
      <c r="B1105" s="72" t="s">
        <v>1041</v>
      </c>
      <c r="C1105" s="73"/>
      <c r="D1105" s="73">
        <f t="shared" si="64"/>
        <v>0</v>
      </c>
      <c r="E1105" s="97"/>
      <c r="J1105" s="71">
        <v>2150805</v>
      </c>
      <c r="K1105" s="72" t="s">
        <v>1030</v>
      </c>
      <c r="L1105" s="68"/>
    </row>
    <row r="1106" spans="1:12" ht="20.25" customHeight="1">
      <c r="A1106" s="71">
        <v>2160217</v>
      </c>
      <c r="B1106" s="72" t="s">
        <v>1042</v>
      </c>
      <c r="C1106" s="73"/>
      <c r="D1106" s="73">
        <f t="shared" si="64"/>
        <v>0</v>
      </c>
      <c r="E1106" s="97"/>
      <c r="J1106" s="71">
        <v>2150899</v>
      </c>
      <c r="K1106" s="72" t="s">
        <v>1031</v>
      </c>
      <c r="L1106" s="68"/>
    </row>
    <row r="1107" spans="1:12" ht="20.25" customHeight="1">
      <c r="A1107" s="71">
        <v>2160218</v>
      </c>
      <c r="B1107" s="72" t="s">
        <v>1043</v>
      </c>
      <c r="C1107" s="73"/>
      <c r="D1107" s="73">
        <f t="shared" si="64"/>
        <v>0</v>
      </c>
      <c r="E1107" s="97"/>
      <c r="J1107" s="69">
        <v>21599</v>
      </c>
      <c r="K1107" s="69" t="s">
        <v>1033</v>
      </c>
      <c r="L1107" s="68"/>
    </row>
    <row r="1108" spans="1:12" ht="20.25" customHeight="1">
      <c r="A1108" s="71">
        <v>2160219</v>
      </c>
      <c r="B1108" s="72" t="s">
        <v>1044</v>
      </c>
      <c r="C1108" s="73"/>
      <c r="D1108" s="73">
        <f t="shared" si="64"/>
        <v>0</v>
      </c>
      <c r="E1108" s="97"/>
      <c r="J1108" s="71">
        <v>2159901</v>
      </c>
      <c r="K1108" s="72" t="s">
        <v>1034</v>
      </c>
      <c r="L1108" s="68"/>
    </row>
    <row r="1109" spans="1:12" ht="20.25" customHeight="1">
      <c r="A1109" s="71">
        <v>2160250</v>
      </c>
      <c r="B1109" s="72" t="s">
        <v>87</v>
      </c>
      <c r="C1109" s="73"/>
      <c r="D1109" s="73">
        <f t="shared" si="64"/>
        <v>0</v>
      </c>
      <c r="E1109" s="97"/>
      <c r="J1109" s="71">
        <v>2159904</v>
      </c>
      <c r="K1109" s="72" t="s">
        <v>1035</v>
      </c>
      <c r="L1109" s="68"/>
    </row>
    <row r="1110" spans="1:12" ht="20.25" customHeight="1">
      <c r="A1110" s="71">
        <v>2160299</v>
      </c>
      <c r="B1110" s="72" t="s">
        <v>1045</v>
      </c>
      <c r="C1110" s="73"/>
      <c r="D1110" s="73">
        <f t="shared" si="64"/>
        <v>0</v>
      </c>
      <c r="E1110" s="97"/>
      <c r="J1110" s="71">
        <v>2159905</v>
      </c>
      <c r="K1110" s="72" t="s">
        <v>1036</v>
      </c>
      <c r="L1110" s="68"/>
    </row>
    <row r="1111" spans="1:12" ht="20.25" customHeight="1">
      <c r="A1111" s="69">
        <v>21606</v>
      </c>
      <c r="B1111" s="69" t="s">
        <v>1046</v>
      </c>
      <c r="C1111" s="70">
        <f>SUM(C1112:C1116)</f>
        <v>0</v>
      </c>
      <c r="D1111" s="70">
        <f>SUM(D1112:D1116)</f>
        <v>0</v>
      </c>
      <c r="E1111" s="97"/>
      <c r="J1111" s="71">
        <v>2159906</v>
      </c>
      <c r="K1111" s="72" t="s">
        <v>1037</v>
      </c>
      <c r="L1111" s="68"/>
    </row>
    <row r="1112" spans="1:12" ht="20.25" customHeight="1">
      <c r="A1112" s="71">
        <v>2160601</v>
      </c>
      <c r="B1112" s="72" t="s">
        <v>78</v>
      </c>
      <c r="C1112" s="74"/>
      <c r="D1112" s="74">
        <f>N1125</f>
        <v>0</v>
      </c>
      <c r="E1112" s="97"/>
      <c r="J1112" s="71">
        <v>2159999</v>
      </c>
      <c r="K1112" s="72" t="s">
        <v>1038</v>
      </c>
      <c r="L1112" s="68"/>
    </row>
    <row r="1113" spans="1:12" ht="20.25" customHeight="1">
      <c r="A1113" s="71">
        <v>2160602</v>
      </c>
      <c r="B1113" s="72" t="s">
        <v>79</v>
      </c>
      <c r="C1113" s="74"/>
      <c r="D1113" s="74">
        <f>N1126</f>
        <v>0</v>
      </c>
      <c r="E1113" s="97"/>
      <c r="J1113" s="69">
        <v>216</v>
      </c>
      <c r="K1113" s="69" t="s">
        <v>1039</v>
      </c>
      <c r="L1113" s="68"/>
    </row>
    <row r="1114" spans="1:12" ht="20.25" customHeight="1">
      <c r="A1114" s="71">
        <v>2160603</v>
      </c>
      <c r="B1114" s="72" t="s">
        <v>80</v>
      </c>
      <c r="C1114" s="74"/>
      <c r="D1114" s="74">
        <f>N1127</f>
        <v>0</v>
      </c>
      <c r="E1114" s="97"/>
      <c r="J1114" s="69">
        <v>21602</v>
      </c>
      <c r="K1114" s="69" t="s">
        <v>1040</v>
      </c>
      <c r="L1114" s="68"/>
    </row>
    <row r="1115" spans="1:12" ht="20.25" customHeight="1">
      <c r="A1115" s="71">
        <v>2160607</v>
      </c>
      <c r="B1115" s="72" t="s">
        <v>1047</v>
      </c>
      <c r="C1115" s="74"/>
      <c r="D1115" s="74">
        <f>N1128</f>
        <v>0</v>
      </c>
      <c r="E1115" s="97"/>
      <c r="J1115" s="71">
        <v>2160201</v>
      </c>
      <c r="K1115" s="72" t="s">
        <v>78</v>
      </c>
      <c r="L1115" s="68"/>
    </row>
    <row r="1116" spans="1:12" ht="20.25" customHeight="1">
      <c r="A1116" s="71">
        <v>2160699</v>
      </c>
      <c r="B1116" s="72" t="s">
        <v>1048</v>
      </c>
      <c r="C1116" s="74"/>
      <c r="D1116" s="74">
        <f>N1129</f>
        <v>0</v>
      </c>
      <c r="E1116" s="97"/>
      <c r="J1116" s="71">
        <v>2160202</v>
      </c>
      <c r="K1116" s="72" t="s">
        <v>79</v>
      </c>
      <c r="L1116" s="68"/>
    </row>
    <row r="1117" spans="1:12" ht="20.25" customHeight="1">
      <c r="A1117" s="69">
        <v>21699</v>
      </c>
      <c r="B1117" s="69" t="s">
        <v>1049</v>
      </c>
      <c r="C1117" s="70">
        <f>SUM(C1118:C1119)</f>
        <v>0</v>
      </c>
      <c r="D1117" s="70">
        <f>SUM(D1118:D1119)</f>
        <v>0</v>
      </c>
      <c r="E1117" s="97"/>
      <c r="J1117" s="71">
        <v>2160203</v>
      </c>
      <c r="K1117" s="72" t="s">
        <v>80</v>
      </c>
      <c r="L1117" s="68"/>
    </row>
    <row r="1118" spans="1:12" ht="20.25" customHeight="1">
      <c r="A1118" s="71">
        <v>2169901</v>
      </c>
      <c r="B1118" s="72" t="s">
        <v>1050</v>
      </c>
      <c r="C1118" s="74"/>
      <c r="D1118" s="74">
        <f>N1131</f>
        <v>0</v>
      </c>
      <c r="E1118" s="97"/>
      <c r="J1118" s="71">
        <v>2160216</v>
      </c>
      <c r="K1118" s="72" t="s">
        <v>1041</v>
      </c>
      <c r="L1118" s="68"/>
    </row>
    <row r="1119" spans="1:12" ht="20.25" customHeight="1">
      <c r="A1119" s="71">
        <v>2169999</v>
      </c>
      <c r="B1119" s="72" t="s">
        <v>1051</v>
      </c>
      <c r="C1119" s="74"/>
      <c r="D1119" s="74">
        <f>N1132</f>
        <v>0</v>
      </c>
      <c r="E1119" s="97"/>
      <c r="J1119" s="71">
        <v>2160217</v>
      </c>
      <c r="K1119" s="72" t="s">
        <v>1042</v>
      </c>
      <c r="L1119" s="68"/>
    </row>
    <row r="1120" spans="1:12" ht="20.25" customHeight="1">
      <c r="A1120" s="69">
        <v>217</v>
      </c>
      <c r="B1120" s="69" t="s">
        <v>1052</v>
      </c>
      <c r="C1120" s="70">
        <f>C1121+C1128+C1138+C1144+C1147</f>
        <v>0</v>
      </c>
      <c r="D1120" s="70">
        <f>D1121+D1128+D1138+D1144+D1147</f>
        <v>0</v>
      </c>
      <c r="E1120" s="97"/>
      <c r="J1120" s="71">
        <v>2160218</v>
      </c>
      <c r="K1120" s="72" t="s">
        <v>1043</v>
      </c>
      <c r="L1120" s="68"/>
    </row>
    <row r="1121" spans="1:12" ht="20.25" customHeight="1">
      <c r="A1121" s="71">
        <v>21701</v>
      </c>
      <c r="B1121" s="69" t="s">
        <v>1053</v>
      </c>
      <c r="C1121" s="75">
        <f>SUM(C1122:C1127)</f>
        <v>0</v>
      </c>
      <c r="D1121" s="75">
        <f>SUM(D1122:D1127)</f>
        <v>0</v>
      </c>
      <c r="E1121" s="97"/>
      <c r="J1121" s="71">
        <v>2160219</v>
      </c>
      <c r="K1121" s="72" t="s">
        <v>1044</v>
      </c>
      <c r="L1121" s="68"/>
    </row>
    <row r="1122" spans="1:12" ht="20.25" customHeight="1">
      <c r="A1122" s="71">
        <v>2170101</v>
      </c>
      <c r="B1122" s="72" t="s">
        <v>78</v>
      </c>
      <c r="C1122" s="74"/>
      <c r="D1122" s="74">
        <f t="shared" ref="D1122:D1127" si="65">N1135</f>
        <v>0</v>
      </c>
      <c r="E1122" s="97"/>
      <c r="J1122" s="71">
        <v>2160250</v>
      </c>
      <c r="K1122" s="72" t="s">
        <v>87</v>
      </c>
      <c r="L1122" s="68"/>
    </row>
    <row r="1123" spans="1:12" ht="20.25" customHeight="1">
      <c r="A1123" s="71">
        <v>2170102</v>
      </c>
      <c r="B1123" s="72" t="s">
        <v>79</v>
      </c>
      <c r="C1123" s="74"/>
      <c r="D1123" s="74">
        <f t="shared" si="65"/>
        <v>0</v>
      </c>
      <c r="E1123" s="97"/>
      <c r="J1123" s="71">
        <v>2160299</v>
      </c>
      <c r="K1123" s="72" t="s">
        <v>1045</v>
      </c>
      <c r="L1123" s="68"/>
    </row>
    <row r="1124" spans="1:12" ht="20.25" customHeight="1">
      <c r="A1124" s="71">
        <v>2170103</v>
      </c>
      <c r="B1124" s="72" t="s">
        <v>80</v>
      </c>
      <c r="C1124" s="74"/>
      <c r="D1124" s="74">
        <f t="shared" si="65"/>
        <v>0</v>
      </c>
      <c r="E1124" s="97"/>
      <c r="J1124" s="69">
        <v>21606</v>
      </c>
      <c r="K1124" s="69" t="s">
        <v>1046</v>
      </c>
      <c r="L1124" s="68"/>
    </row>
    <row r="1125" spans="1:12" ht="20.25" customHeight="1">
      <c r="A1125" s="71">
        <v>2170104</v>
      </c>
      <c r="B1125" s="72" t="s">
        <v>1054</v>
      </c>
      <c r="C1125" s="74"/>
      <c r="D1125" s="74">
        <f t="shared" si="65"/>
        <v>0</v>
      </c>
      <c r="E1125" s="97"/>
      <c r="J1125" s="71">
        <v>2160601</v>
      </c>
      <c r="K1125" s="72" t="s">
        <v>78</v>
      </c>
      <c r="L1125" s="68"/>
    </row>
    <row r="1126" spans="1:12" ht="20.25" customHeight="1">
      <c r="A1126" s="71">
        <v>2170150</v>
      </c>
      <c r="B1126" s="72" t="s">
        <v>87</v>
      </c>
      <c r="C1126" s="74"/>
      <c r="D1126" s="74">
        <f t="shared" si="65"/>
        <v>0</v>
      </c>
      <c r="E1126" s="97"/>
      <c r="J1126" s="71">
        <v>2160602</v>
      </c>
      <c r="K1126" s="72" t="s">
        <v>79</v>
      </c>
      <c r="L1126" s="68"/>
    </row>
    <row r="1127" spans="1:12" ht="20.25" customHeight="1">
      <c r="A1127" s="71">
        <v>2170199</v>
      </c>
      <c r="B1127" s="72" t="s">
        <v>1055</v>
      </c>
      <c r="C1127" s="74"/>
      <c r="D1127" s="74">
        <f t="shared" si="65"/>
        <v>0</v>
      </c>
      <c r="E1127" s="97"/>
      <c r="J1127" s="71">
        <v>2160603</v>
      </c>
      <c r="K1127" s="72" t="s">
        <v>80</v>
      </c>
      <c r="L1127" s="68"/>
    </row>
    <row r="1128" spans="1:12" ht="20.25" customHeight="1">
      <c r="A1128" s="71">
        <v>21702</v>
      </c>
      <c r="B1128" s="69" t="s">
        <v>1056</v>
      </c>
      <c r="C1128" s="75">
        <f>SUM(C1129:C1137)</f>
        <v>0</v>
      </c>
      <c r="D1128" s="75">
        <f>SUM(D1129:D1137)</f>
        <v>0</v>
      </c>
      <c r="E1128" s="97"/>
      <c r="J1128" s="71">
        <v>2160607</v>
      </c>
      <c r="K1128" s="72" t="s">
        <v>1047</v>
      </c>
      <c r="L1128" s="68"/>
    </row>
    <row r="1129" spans="1:12" ht="20.25" customHeight="1">
      <c r="A1129" s="71">
        <v>2170201</v>
      </c>
      <c r="B1129" s="72" t="s">
        <v>1057</v>
      </c>
      <c r="C1129" s="74"/>
      <c r="D1129" s="74">
        <f t="shared" ref="D1129:D1137" si="66">N1142</f>
        <v>0</v>
      </c>
      <c r="E1129" s="97"/>
      <c r="J1129" s="71">
        <v>2160699</v>
      </c>
      <c r="K1129" s="72" t="s">
        <v>1048</v>
      </c>
      <c r="L1129" s="68"/>
    </row>
    <row r="1130" spans="1:12" ht="20.25" customHeight="1">
      <c r="A1130" s="71">
        <v>2170202</v>
      </c>
      <c r="B1130" s="72" t="s">
        <v>1058</v>
      </c>
      <c r="C1130" s="74"/>
      <c r="D1130" s="74">
        <f t="shared" si="66"/>
        <v>0</v>
      </c>
      <c r="E1130" s="97"/>
      <c r="J1130" s="69">
        <v>21699</v>
      </c>
      <c r="K1130" s="69" t="s">
        <v>1049</v>
      </c>
      <c r="L1130" s="68"/>
    </row>
    <row r="1131" spans="1:12" ht="20.25" customHeight="1">
      <c r="A1131" s="71">
        <v>2170203</v>
      </c>
      <c r="B1131" s="72" t="s">
        <v>1059</v>
      </c>
      <c r="C1131" s="74"/>
      <c r="D1131" s="74">
        <f t="shared" si="66"/>
        <v>0</v>
      </c>
      <c r="E1131" s="97"/>
      <c r="J1131" s="71">
        <v>2169901</v>
      </c>
      <c r="K1131" s="72" t="s">
        <v>1050</v>
      </c>
      <c r="L1131" s="68"/>
    </row>
    <row r="1132" spans="1:12" ht="20.25" customHeight="1">
      <c r="A1132" s="71">
        <v>2170204</v>
      </c>
      <c r="B1132" s="72" t="s">
        <v>1060</v>
      </c>
      <c r="C1132" s="74"/>
      <c r="D1132" s="74">
        <f t="shared" si="66"/>
        <v>0</v>
      </c>
      <c r="E1132" s="97"/>
      <c r="J1132" s="71">
        <v>2169999</v>
      </c>
      <c r="K1132" s="72" t="s">
        <v>1051</v>
      </c>
      <c r="L1132" s="68"/>
    </row>
    <row r="1133" spans="1:12" ht="20.25" customHeight="1">
      <c r="A1133" s="71">
        <v>2170205</v>
      </c>
      <c r="B1133" s="72" t="s">
        <v>1061</v>
      </c>
      <c r="C1133" s="74"/>
      <c r="D1133" s="74">
        <f t="shared" si="66"/>
        <v>0</v>
      </c>
      <c r="E1133" s="97"/>
      <c r="J1133" s="69">
        <v>217</v>
      </c>
      <c r="K1133" s="69" t="s">
        <v>1052</v>
      </c>
      <c r="L1133" s="68"/>
    </row>
    <row r="1134" spans="1:12" ht="20.25" customHeight="1">
      <c r="A1134" s="71">
        <v>2170206</v>
      </c>
      <c r="B1134" s="72" t="s">
        <v>1062</v>
      </c>
      <c r="C1134" s="74"/>
      <c r="D1134" s="74">
        <f t="shared" si="66"/>
        <v>0</v>
      </c>
      <c r="E1134" s="97"/>
      <c r="J1134" s="71">
        <v>21701</v>
      </c>
      <c r="K1134" s="69" t="s">
        <v>1053</v>
      </c>
      <c r="L1134" s="68"/>
    </row>
    <row r="1135" spans="1:12" ht="20.25" customHeight="1">
      <c r="A1135" s="71">
        <v>2170207</v>
      </c>
      <c r="B1135" s="72" t="s">
        <v>1063</v>
      </c>
      <c r="C1135" s="74"/>
      <c r="D1135" s="74">
        <f t="shared" si="66"/>
        <v>0</v>
      </c>
      <c r="E1135" s="97"/>
      <c r="J1135" s="71">
        <v>2170101</v>
      </c>
      <c r="K1135" s="72" t="s">
        <v>78</v>
      </c>
      <c r="L1135" s="68"/>
    </row>
    <row r="1136" spans="1:12" ht="20.25" customHeight="1">
      <c r="A1136" s="71">
        <v>2170208</v>
      </c>
      <c r="B1136" s="72" t="s">
        <v>1064</v>
      </c>
      <c r="C1136" s="74"/>
      <c r="D1136" s="74">
        <f t="shared" si="66"/>
        <v>0</v>
      </c>
      <c r="E1136" s="97"/>
      <c r="J1136" s="71">
        <v>2170102</v>
      </c>
      <c r="K1136" s="72" t="s">
        <v>79</v>
      </c>
      <c r="L1136" s="68"/>
    </row>
    <row r="1137" spans="1:12" ht="20.25" customHeight="1">
      <c r="A1137" s="71">
        <v>2170299</v>
      </c>
      <c r="B1137" s="72" t="s">
        <v>1065</v>
      </c>
      <c r="C1137" s="74"/>
      <c r="D1137" s="74">
        <f t="shared" si="66"/>
        <v>0</v>
      </c>
      <c r="E1137" s="97"/>
      <c r="J1137" s="71">
        <v>2170103</v>
      </c>
      <c r="K1137" s="72" t="s">
        <v>80</v>
      </c>
      <c r="L1137" s="68"/>
    </row>
    <row r="1138" spans="1:12" ht="20.25" customHeight="1">
      <c r="A1138" s="71">
        <v>21703</v>
      </c>
      <c r="B1138" s="69" t="s">
        <v>1066</v>
      </c>
      <c r="C1138" s="75">
        <f>SUM(C1139:C1143)</f>
        <v>0</v>
      </c>
      <c r="D1138" s="75">
        <f>SUM(D1139:D1143)</f>
        <v>0</v>
      </c>
      <c r="E1138" s="97"/>
      <c r="J1138" s="71">
        <v>2170104</v>
      </c>
      <c r="K1138" s="72" t="s">
        <v>1054</v>
      </c>
      <c r="L1138" s="68"/>
    </row>
    <row r="1139" spans="1:12" ht="20.25" customHeight="1">
      <c r="A1139" s="71">
        <v>2170301</v>
      </c>
      <c r="B1139" s="72" t="s">
        <v>1067</v>
      </c>
      <c r="C1139" s="74"/>
      <c r="D1139" s="74">
        <f>N1152</f>
        <v>0</v>
      </c>
      <c r="E1139" s="97"/>
      <c r="J1139" s="71">
        <v>2170150</v>
      </c>
      <c r="K1139" s="72" t="s">
        <v>87</v>
      </c>
      <c r="L1139" s="68"/>
    </row>
    <row r="1140" spans="1:12" ht="20.25" customHeight="1">
      <c r="A1140" s="71">
        <v>2170302</v>
      </c>
      <c r="B1140" s="72" t="s">
        <v>1068</v>
      </c>
      <c r="C1140" s="74"/>
      <c r="D1140" s="74">
        <f>N1153</f>
        <v>0</v>
      </c>
      <c r="E1140" s="97"/>
      <c r="J1140" s="71">
        <v>2170199</v>
      </c>
      <c r="K1140" s="72" t="s">
        <v>1055</v>
      </c>
      <c r="L1140" s="68"/>
    </row>
    <row r="1141" spans="1:12" ht="20.25" customHeight="1">
      <c r="A1141" s="71">
        <v>2170303</v>
      </c>
      <c r="B1141" s="72" t="s">
        <v>1069</v>
      </c>
      <c r="C1141" s="74"/>
      <c r="D1141" s="74">
        <f>N1154</f>
        <v>0</v>
      </c>
      <c r="E1141" s="97"/>
      <c r="J1141" s="71">
        <v>21702</v>
      </c>
      <c r="K1141" s="69" t="s">
        <v>1056</v>
      </c>
      <c r="L1141" s="68"/>
    </row>
    <row r="1142" spans="1:12" ht="20.25" customHeight="1">
      <c r="A1142" s="71">
        <v>2170304</v>
      </c>
      <c r="B1142" s="72" t="s">
        <v>1070</v>
      </c>
      <c r="C1142" s="74"/>
      <c r="D1142" s="74">
        <f>N1155</f>
        <v>0</v>
      </c>
      <c r="E1142" s="97"/>
      <c r="J1142" s="71">
        <v>2170201</v>
      </c>
      <c r="K1142" s="72" t="s">
        <v>1057</v>
      </c>
      <c r="L1142" s="68"/>
    </row>
    <row r="1143" spans="1:12" ht="20.25" customHeight="1">
      <c r="A1143" s="71">
        <v>2170399</v>
      </c>
      <c r="B1143" s="72" t="s">
        <v>1071</v>
      </c>
      <c r="C1143" s="74"/>
      <c r="D1143" s="74">
        <f>N1156</f>
        <v>0</v>
      </c>
      <c r="E1143" s="97"/>
      <c r="J1143" s="71">
        <v>2170202</v>
      </c>
      <c r="K1143" s="72" t="s">
        <v>1058</v>
      </c>
      <c r="L1143" s="68"/>
    </row>
    <row r="1144" spans="1:12" ht="20.25" customHeight="1">
      <c r="A1144" s="71">
        <v>21704</v>
      </c>
      <c r="B1144" s="69" t="s">
        <v>1072</v>
      </c>
      <c r="C1144" s="75">
        <f>C1145+C1146</f>
        <v>0</v>
      </c>
      <c r="D1144" s="75">
        <f>D1145+D1146</f>
        <v>0</v>
      </c>
      <c r="E1144" s="97"/>
      <c r="J1144" s="71">
        <v>2170203</v>
      </c>
      <c r="K1144" s="72" t="s">
        <v>1059</v>
      </c>
      <c r="L1144" s="68"/>
    </row>
    <row r="1145" spans="1:12" ht="20.25" customHeight="1">
      <c r="A1145" s="71">
        <v>2170401</v>
      </c>
      <c r="B1145" s="72" t="s">
        <v>1073</v>
      </c>
      <c r="C1145" s="74"/>
      <c r="D1145" s="74">
        <f>N1158</f>
        <v>0</v>
      </c>
      <c r="E1145" s="97"/>
      <c r="J1145" s="71">
        <v>2170204</v>
      </c>
      <c r="K1145" s="72" t="s">
        <v>1060</v>
      </c>
      <c r="L1145" s="68"/>
    </row>
    <row r="1146" spans="1:12" ht="20.25" customHeight="1">
      <c r="A1146" s="71">
        <v>2170499</v>
      </c>
      <c r="B1146" s="72" t="s">
        <v>1074</v>
      </c>
      <c r="C1146" s="74"/>
      <c r="D1146" s="74">
        <f>N1159</f>
        <v>0</v>
      </c>
      <c r="E1146" s="97"/>
      <c r="J1146" s="71">
        <v>2170205</v>
      </c>
      <c r="K1146" s="72" t="s">
        <v>1061</v>
      </c>
      <c r="L1146" s="68"/>
    </row>
    <row r="1147" spans="1:12" ht="20.25" customHeight="1">
      <c r="A1147" s="69">
        <v>21799</v>
      </c>
      <c r="B1147" s="69" t="s">
        <v>1075</v>
      </c>
      <c r="C1147" s="70">
        <f>C1148</f>
        <v>0</v>
      </c>
      <c r="D1147" s="70">
        <f>D1148</f>
        <v>0</v>
      </c>
      <c r="E1147" s="97"/>
      <c r="J1147" s="71">
        <v>2170206</v>
      </c>
      <c r="K1147" s="72" t="s">
        <v>1062</v>
      </c>
      <c r="L1147" s="68"/>
    </row>
    <row r="1148" spans="1:12" ht="20.25" customHeight="1">
      <c r="A1148" s="71">
        <v>2179999</v>
      </c>
      <c r="B1148" s="72" t="s">
        <v>1076</v>
      </c>
      <c r="C1148" s="73"/>
      <c r="D1148" s="73">
        <f>N1161</f>
        <v>0</v>
      </c>
      <c r="E1148" s="97"/>
      <c r="J1148" s="71">
        <v>2170207</v>
      </c>
      <c r="K1148" s="72" t="s">
        <v>1063</v>
      </c>
      <c r="L1148" s="68"/>
    </row>
    <row r="1149" spans="1:12" ht="20.25" customHeight="1">
      <c r="A1149" s="69">
        <v>219</v>
      </c>
      <c r="B1149" s="69" t="s">
        <v>1077</v>
      </c>
      <c r="C1149" s="75">
        <f>SUM(C1150:C1158)</f>
        <v>0</v>
      </c>
      <c r="D1149" s="75">
        <f>SUM(D1150:D1158)</f>
        <v>0</v>
      </c>
      <c r="E1149" s="97"/>
      <c r="J1149" s="71">
        <v>2170208</v>
      </c>
      <c r="K1149" s="72" t="s">
        <v>1064</v>
      </c>
      <c r="L1149" s="68"/>
    </row>
    <row r="1150" spans="1:12" ht="20.25" customHeight="1">
      <c r="A1150" s="71">
        <v>21901</v>
      </c>
      <c r="B1150" s="69" t="s">
        <v>1078</v>
      </c>
      <c r="C1150" s="74"/>
      <c r="D1150" s="74">
        <f t="shared" ref="D1150:D1158" si="67">N1163</f>
        <v>0</v>
      </c>
      <c r="E1150" s="97"/>
      <c r="J1150" s="71">
        <v>2170299</v>
      </c>
      <c r="K1150" s="72" t="s">
        <v>1065</v>
      </c>
      <c r="L1150" s="68"/>
    </row>
    <row r="1151" spans="1:12" ht="20.25" customHeight="1">
      <c r="A1151" s="71">
        <v>21902</v>
      </c>
      <c r="B1151" s="69" t="s">
        <v>1079</v>
      </c>
      <c r="C1151" s="74"/>
      <c r="D1151" s="74">
        <f t="shared" si="67"/>
        <v>0</v>
      </c>
      <c r="E1151" s="97"/>
      <c r="J1151" s="71">
        <v>21703</v>
      </c>
      <c r="K1151" s="69" t="s">
        <v>1066</v>
      </c>
      <c r="L1151" s="68"/>
    </row>
    <row r="1152" spans="1:12" ht="20.25" customHeight="1">
      <c r="A1152" s="71">
        <v>21903</v>
      </c>
      <c r="B1152" s="69" t="s">
        <v>1080</v>
      </c>
      <c r="C1152" s="74"/>
      <c r="D1152" s="74">
        <f t="shared" si="67"/>
        <v>0</v>
      </c>
      <c r="E1152" s="97"/>
      <c r="J1152" s="71">
        <v>2170301</v>
      </c>
      <c r="K1152" s="72" t="s">
        <v>1067</v>
      </c>
      <c r="L1152" s="68"/>
    </row>
    <row r="1153" spans="1:12" ht="20.25" customHeight="1">
      <c r="A1153" s="71">
        <v>21904</v>
      </c>
      <c r="B1153" s="69" t="s">
        <v>1081</v>
      </c>
      <c r="C1153" s="74"/>
      <c r="D1153" s="74">
        <f t="shared" si="67"/>
        <v>0</v>
      </c>
      <c r="E1153" s="97"/>
      <c r="J1153" s="71">
        <v>2170302</v>
      </c>
      <c r="K1153" s="72" t="s">
        <v>1068</v>
      </c>
      <c r="L1153" s="68"/>
    </row>
    <row r="1154" spans="1:12" ht="20.25" customHeight="1">
      <c r="A1154" s="71">
        <v>21905</v>
      </c>
      <c r="B1154" s="69" t="s">
        <v>1082</v>
      </c>
      <c r="C1154" s="74"/>
      <c r="D1154" s="74">
        <f t="shared" si="67"/>
        <v>0</v>
      </c>
      <c r="E1154" s="97"/>
      <c r="J1154" s="71">
        <v>2170303</v>
      </c>
      <c r="K1154" s="72" t="s">
        <v>1069</v>
      </c>
      <c r="L1154" s="68"/>
    </row>
    <row r="1155" spans="1:12" ht="20.25" customHeight="1">
      <c r="A1155" s="71">
        <v>21906</v>
      </c>
      <c r="B1155" s="69" t="s">
        <v>1083</v>
      </c>
      <c r="C1155" s="74"/>
      <c r="D1155" s="74">
        <f t="shared" si="67"/>
        <v>0</v>
      </c>
      <c r="E1155" s="97"/>
      <c r="J1155" s="71">
        <v>2170304</v>
      </c>
      <c r="K1155" s="72" t="s">
        <v>1070</v>
      </c>
      <c r="L1155" s="68"/>
    </row>
    <row r="1156" spans="1:12" ht="20.25" customHeight="1">
      <c r="A1156" s="71">
        <v>21907</v>
      </c>
      <c r="B1156" s="69" t="s">
        <v>1084</v>
      </c>
      <c r="C1156" s="74"/>
      <c r="D1156" s="74">
        <f t="shared" si="67"/>
        <v>0</v>
      </c>
      <c r="E1156" s="97"/>
      <c r="J1156" s="71">
        <v>2170399</v>
      </c>
      <c r="K1156" s="72" t="s">
        <v>1071</v>
      </c>
      <c r="L1156" s="68"/>
    </row>
    <row r="1157" spans="1:12" ht="20.25" customHeight="1">
      <c r="A1157" s="71">
        <v>21908</v>
      </c>
      <c r="B1157" s="69" t="s">
        <v>1085</v>
      </c>
      <c r="C1157" s="74"/>
      <c r="D1157" s="74">
        <f t="shared" si="67"/>
        <v>0</v>
      </c>
      <c r="E1157" s="97"/>
      <c r="J1157" s="71">
        <v>21704</v>
      </c>
      <c r="K1157" s="69" t="s">
        <v>1072</v>
      </c>
      <c r="L1157" s="68"/>
    </row>
    <row r="1158" spans="1:12" ht="20.25" customHeight="1">
      <c r="A1158" s="71">
        <v>21999</v>
      </c>
      <c r="B1158" s="69" t="s">
        <v>1086</v>
      </c>
      <c r="C1158" s="74"/>
      <c r="D1158" s="74">
        <f t="shared" si="67"/>
        <v>0</v>
      </c>
      <c r="E1158" s="97"/>
      <c r="J1158" s="71">
        <v>2170401</v>
      </c>
      <c r="K1158" s="72" t="s">
        <v>1073</v>
      </c>
      <c r="L1158" s="68"/>
    </row>
    <row r="1159" spans="1:12" ht="20.25" customHeight="1">
      <c r="A1159" s="69">
        <v>220</v>
      </c>
      <c r="B1159" s="69" t="s">
        <v>1087</v>
      </c>
      <c r="C1159" s="70">
        <f>C1160+C1187+C1202</f>
        <v>0</v>
      </c>
      <c r="D1159" s="70">
        <f>D1160+D1187+D1202</f>
        <v>0</v>
      </c>
      <c r="E1159" s="97"/>
      <c r="J1159" s="71">
        <v>2170499</v>
      </c>
      <c r="K1159" s="72" t="s">
        <v>1074</v>
      </c>
      <c r="L1159" s="68"/>
    </row>
    <row r="1160" spans="1:12" ht="20.25" customHeight="1">
      <c r="A1160" s="69">
        <v>22001</v>
      </c>
      <c r="B1160" s="69" t="s">
        <v>1088</v>
      </c>
      <c r="C1160" s="70">
        <f>SUM(C1161:C1186)</f>
        <v>0</v>
      </c>
      <c r="D1160" s="70">
        <f>SUM(D1161:D1186)</f>
        <v>0</v>
      </c>
      <c r="E1160" s="97"/>
      <c r="J1160" s="69">
        <v>21799</v>
      </c>
      <c r="K1160" s="69" t="s">
        <v>1075</v>
      </c>
      <c r="L1160" s="68"/>
    </row>
    <row r="1161" spans="1:12" ht="20.25" customHeight="1">
      <c r="A1161" s="71">
        <v>2200101</v>
      </c>
      <c r="B1161" s="72" t="s">
        <v>78</v>
      </c>
      <c r="C1161" s="73"/>
      <c r="D1161" s="73">
        <f t="shared" ref="D1161:D1186" si="68">N1174</f>
        <v>0</v>
      </c>
      <c r="E1161" s="97"/>
      <c r="J1161" s="71">
        <v>2179901</v>
      </c>
      <c r="K1161" s="72" t="s">
        <v>1076</v>
      </c>
      <c r="L1161" s="68"/>
    </row>
    <row r="1162" spans="1:12" ht="20.25" customHeight="1">
      <c r="A1162" s="71">
        <v>2200102</v>
      </c>
      <c r="B1162" s="72" t="s">
        <v>79</v>
      </c>
      <c r="C1162" s="73"/>
      <c r="D1162" s="73">
        <f t="shared" si="68"/>
        <v>0</v>
      </c>
      <c r="E1162" s="97"/>
      <c r="J1162" s="69">
        <v>219</v>
      </c>
      <c r="K1162" s="69" t="s">
        <v>1077</v>
      </c>
      <c r="L1162" s="68"/>
    </row>
    <row r="1163" spans="1:12" ht="20.25" customHeight="1">
      <c r="A1163" s="71">
        <v>2200103</v>
      </c>
      <c r="B1163" s="72" t="s">
        <v>80</v>
      </c>
      <c r="C1163" s="73"/>
      <c r="D1163" s="73">
        <f t="shared" si="68"/>
        <v>0</v>
      </c>
      <c r="E1163" s="97"/>
      <c r="J1163" s="71">
        <v>21901</v>
      </c>
      <c r="K1163" s="69" t="s">
        <v>1078</v>
      </c>
      <c r="L1163" s="68"/>
    </row>
    <row r="1164" spans="1:12" ht="20.25" customHeight="1">
      <c r="A1164" s="71">
        <v>2200104</v>
      </c>
      <c r="B1164" s="72" t="s">
        <v>1089</v>
      </c>
      <c r="C1164" s="73"/>
      <c r="D1164" s="73">
        <f t="shared" si="68"/>
        <v>0</v>
      </c>
      <c r="E1164" s="97"/>
      <c r="J1164" s="71">
        <v>21902</v>
      </c>
      <c r="K1164" s="69" t="s">
        <v>1079</v>
      </c>
      <c r="L1164" s="68"/>
    </row>
    <row r="1165" spans="1:12" ht="20.25" customHeight="1">
      <c r="A1165" s="71">
        <v>2200106</v>
      </c>
      <c r="B1165" s="72" t="s">
        <v>1090</v>
      </c>
      <c r="C1165" s="73"/>
      <c r="D1165" s="73">
        <f t="shared" si="68"/>
        <v>0</v>
      </c>
      <c r="E1165" s="97"/>
      <c r="J1165" s="71">
        <v>21903</v>
      </c>
      <c r="K1165" s="69" t="s">
        <v>1080</v>
      </c>
      <c r="L1165" s="68"/>
    </row>
    <row r="1166" spans="1:12" ht="20.25" customHeight="1">
      <c r="A1166" s="71">
        <v>2200107</v>
      </c>
      <c r="B1166" s="72" t="s">
        <v>1091</v>
      </c>
      <c r="C1166" s="73"/>
      <c r="D1166" s="73">
        <f t="shared" si="68"/>
        <v>0</v>
      </c>
      <c r="E1166" s="97"/>
      <c r="J1166" s="71">
        <v>21904</v>
      </c>
      <c r="K1166" s="69" t="s">
        <v>1081</v>
      </c>
      <c r="L1166" s="68"/>
    </row>
    <row r="1167" spans="1:12" ht="20.25" customHeight="1">
      <c r="A1167" s="71">
        <v>2200108</v>
      </c>
      <c r="B1167" s="72" t="s">
        <v>1092</v>
      </c>
      <c r="C1167" s="73"/>
      <c r="D1167" s="73">
        <f t="shared" si="68"/>
        <v>0</v>
      </c>
      <c r="E1167" s="97"/>
      <c r="J1167" s="71">
        <v>21905</v>
      </c>
      <c r="K1167" s="69" t="s">
        <v>1082</v>
      </c>
      <c r="L1167" s="68"/>
    </row>
    <row r="1168" spans="1:12" ht="20.25" customHeight="1">
      <c r="A1168" s="71">
        <v>2200109</v>
      </c>
      <c r="B1168" s="72" t="s">
        <v>1093</v>
      </c>
      <c r="C1168" s="73"/>
      <c r="D1168" s="73">
        <f t="shared" si="68"/>
        <v>0</v>
      </c>
      <c r="E1168" s="97"/>
      <c r="J1168" s="71">
        <v>21906</v>
      </c>
      <c r="K1168" s="69" t="s">
        <v>1083</v>
      </c>
      <c r="L1168" s="68"/>
    </row>
    <row r="1169" spans="1:12" ht="20.25" customHeight="1">
      <c r="A1169" s="71">
        <v>2200112</v>
      </c>
      <c r="B1169" s="72" t="s">
        <v>1094</v>
      </c>
      <c r="C1169" s="73"/>
      <c r="D1169" s="73">
        <f t="shared" si="68"/>
        <v>0</v>
      </c>
      <c r="E1169" s="97"/>
      <c r="J1169" s="71">
        <v>21907</v>
      </c>
      <c r="K1169" s="69" t="s">
        <v>1084</v>
      </c>
      <c r="L1169" s="68"/>
    </row>
    <row r="1170" spans="1:12" ht="20.25" customHeight="1">
      <c r="A1170" s="71">
        <v>2200113</v>
      </c>
      <c r="B1170" s="72" t="s">
        <v>1095</v>
      </c>
      <c r="C1170" s="73"/>
      <c r="D1170" s="73">
        <f t="shared" si="68"/>
        <v>0</v>
      </c>
      <c r="E1170" s="97"/>
      <c r="J1170" s="71">
        <v>21908</v>
      </c>
      <c r="K1170" s="69" t="s">
        <v>1085</v>
      </c>
      <c r="L1170" s="68"/>
    </row>
    <row r="1171" spans="1:12" ht="20.25" customHeight="1">
      <c r="A1171" s="71">
        <v>2200114</v>
      </c>
      <c r="B1171" s="72" t="s">
        <v>1096</v>
      </c>
      <c r="C1171" s="73"/>
      <c r="D1171" s="73">
        <f t="shared" si="68"/>
        <v>0</v>
      </c>
      <c r="E1171" s="97"/>
      <c r="J1171" s="71">
        <v>21999</v>
      </c>
      <c r="K1171" s="69" t="s">
        <v>1086</v>
      </c>
      <c r="L1171" s="68"/>
    </row>
    <row r="1172" spans="1:12" ht="20.25" customHeight="1">
      <c r="A1172" s="71">
        <v>2200115</v>
      </c>
      <c r="B1172" s="72" t="s">
        <v>1097</v>
      </c>
      <c r="C1172" s="73"/>
      <c r="D1172" s="73">
        <f t="shared" si="68"/>
        <v>0</v>
      </c>
      <c r="E1172" s="97"/>
      <c r="J1172" s="69">
        <v>220</v>
      </c>
      <c r="K1172" s="69" t="s">
        <v>1087</v>
      </c>
      <c r="L1172" s="68"/>
    </row>
    <row r="1173" spans="1:12" ht="20.25" customHeight="1">
      <c r="A1173" s="71">
        <v>2200116</v>
      </c>
      <c r="B1173" s="72" t="s">
        <v>1098</v>
      </c>
      <c r="C1173" s="73"/>
      <c r="D1173" s="73">
        <f t="shared" si="68"/>
        <v>0</v>
      </c>
      <c r="E1173" s="97"/>
      <c r="J1173" s="69">
        <v>22001</v>
      </c>
      <c r="K1173" s="69" t="s">
        <v>1088</v>
      </c>
      <c r="L1173" s="68"/>
    </row>
    <row r="1174" spans="1:12" ht="20.25" customHeight="1">
      <c r="A1174" s="71">
        <v>2200119</v>
      </c>
      <c r="B1174" s="72" t="s">
        <v>1099</v>
      </c>
      <c r="C1174" s="73"/>
      <c r="D1174" s="73">
        <f t="shared" si="68"/>
        <v>0</v>
      </c>
      <c r="E1174" s="97"/>
      <c r="J1174" s="71">
        <v>2200101</v>
      </c>
      <c r="K1174" s="72" t="s">
        <v>78</v>
      </c>
      <c r="L1174" s="68"/>
    </row>
    <row r="1175" spans="1:12" ht="20.25" customHeight="1">
      <c r="A1175" s="71">
        <v>2200120</v>
      </c>
      <c r="B1175" s="72" t="s">
        <v>1100</v>
      </c>
      <c r="C1175" s="73"/>
      <c r="D1175" s="73">
        <f t="shared" si="68"/>
        <v>0</v>
      </c>
      <c r="E1175" s="97"/>
      <c r="J1175" s="71">
        <v>2200102</v>
      </c>
      <c r="K1175" s="72" t="s">
        <v>79</v>
      </c>
      <c r="L1175" s="68"/>
    </row>
    <row r="1176" spans="1:12" ht="20.25" customHeight="1">
      <c r="A1176" s="71">
        <v>2200121</v>
      </c>
      <c r="B1176" s="72" t="s">
        <v>1101</v>
      </c>
      <c r="C1176" s="73"/>
      <c r="D1176" s="73">
        <f t="shared" si="68"/>
        <v>0</v>
      </c>
      <c r="E1176" s="97"/>
      <c r="J1176" s="71">
        <v>2200103</v>
      </c>
      <c r="K1176" s="72" t="s">
        <v>80</v>
      </c>
      <c r="L1176" s="68"/>
    </row>
    <row r="1177" spans="1:12" ht="20.25" customHeight="1">
      <c r="A1177" s="71">
        <v>2200122</v>
      </c>
      <c r="B1177" s="72" t="s">
        <v>1102</v>
      </c>
      <c r="C1177" s="73"/>
      <c r="D1177" s="73">
        <f t="shared" si="68"/>
        <v>0</v>
      </c>
      <c r="E1177" s="97"/>
      <c r="J1177" s="71">
        <v>2200104</v>
      </c>
      <c r="K1177" s="72" t="s">
        <v>1089</v>
      </c>
      <c r="L1177" s="68"/>
    </row>
    <row r="1178" spans="1:12" ht="20.25" customHeight="1">
      <c r="A1178" s="71">
        <v>2200123</v>
      </c>
      <c r="B1178" s="72" t="s">
        <v>1103</v>
      </c>
      <c r="C1178" s="73"/>
      <c r="D1178" s="73">
        <f t="shared" si="68"/>
        <v>0</v>
      </c>
      <c r="E1178" s="97"/>
      <c r="J1178" s="71">
        <v>2200106</v>
      </c>
      <c r="K1178" s="72" t="s">
        <v>1090</v>
      </c>
      <c r="L1178" s="68"/>
    </row>
    <row r="1179" spans="1:12" ht="20.25" customHeight="1">
      <c r="A1179" s="71">
        <v>2200124</v>
      </c>
      <c r="B1179" s="72" t="s">
        <v>1104</v>
      </c>
      <c r="C1179" s="73"/>
      <c r="D1179" s="73">
        <f t="shared" si="68"/>
        <v>0</v>
      </c>
      <c r="E1179" s="97"/>
      <c r="J1179" s="71">
        <v>2200107</v>
      </c>
      <c r="K1179" s="72" t="s">
        <v>1091</v>
      </c>
      <c r="L1179" s="68"/>
    </row>
    <row r="1180" spans="1:12" ht="20.25" customHeight="1">
      <c r="A1180" s="71">
        <v>2200125</v>
      </c>
      <c r="B1180" s="72" t="s">
        <v>1105</v>
      </c>
      <c r="C1180" s="73"/>
      <c r="D1180" s="73">
        <f t="shared" si="68"/>
        <v>0</v>
      </c>
      <c r="E1180" s="97"/>
      <c r="J1180" s="71">
        <v>2200108</v>
      </c>
      <c r="K1180" s="72" t="s">
        <v>1092</v>
      </c>
      <c r="L1180" s="68"/>
    </row>
    <row r="1181" spans="1:12" ht="20.25" customHeight="1">
      <c r="A1181" s="71">
        <v>2200126</v>
      </c>
      <c r="B1181" s="72" t="s">
        <v>1106</v>
      </c>
      <c r="C1181" s="73"/>
      <c r="D1181" s="73">
        <f t="shared" si="68"/>
        <v>0</v>
      </c>
      <c r="E1181" s="97"/>
      <c r="J1181" s="71">
        <v>2200109</v>
      </c>
      <c r="K1181" s="72" t="s">
        <v>1093</v>
      </c>
      <c r="L1181" s="68"/>
    </row>
    <row r="1182" spans="1:12" ht="20.25" customHeight="1">
      <c r="A1182" s="71">
        <v>2200127</v>
      </c>
      <c r="B1182" s="72" t="s">
        <v>1107</v>
      </c>
      <c r="C1182" s="73"/>
      <c r="D1182" s="73">
        <f t="shared" si="68"/>
        <v>0</v>
      </c>
      <c r="E1182" s="97"/>
      <c r="J1182" s="71">
        <v>2200112</v>
      </c>
      <c r="K1182" s="72" t="s">
        <v>1094</v>
      </c>
      <c r="L1182" s="68"/>
    </row>
    <row r="1183" spans="1:12" ht="20.25" customHeight="1">
      <c r="A1183" s="71">
        <v>2200128</v>
      </c>
      <c r="B1183" s="72" t="s">
        <v>1108</v>
      </c>
      <c r="C1183" s="73"/>
      <c r="D1183" s="73">
        <f t="shared" si="68"/>
        <v>0</v>
      </c>
      <c r="E1183" s="97"/>
      <c r="J1183" s="71">
        <v>2200113</v>
      </c>
      <c r="K1183" s="72" t="s">
        <v>1095</v>
      </c>
      <c r="L1183" s="68"/>
    </row>
    <row r="1184" spans="1:12" ht="20.25" customHeight="1">
      <c r="A1184" s="71">
        <v>2200129</v>
      </c>
      <c r="B1184" s="72" t="s">
        <v>1109</v>
      </c>
      <c r="C1184" s="73"/>
      <c r="D1184" s="73">
        <f t="shared" si="68"/>
        <v>0</v>
      </c>
      <c r="E1184" s="97"/>
      <c r="J1184" s="71">
        <v>2200114</v>
      </c>
      <c r="K1184" s="72" t="s">
        <v>1096</v>
      </c>
      <c r="L1184" s="68"/>
    </row>
    <row r="1185" spans="1:12" ht="20.25" customHeight="1">
      <c r="A1185" s="71">
        <v>2200150</v>
      </c>
      <c r="B1185" s="72" t="s">
        <v>87</v>
      </c>
      <c r="C1185" s="73"/>
      <c r="D1185" s="73">
        <f t="shared" si="68"/>
        <v>0</v>
      </c>
      <c r="E1185" s="97"/>
      <c r="J1185" s="71">
        <v>2200115</v>
      </c>
      <c r="K1185" s="72" t="s">
        <v>1097</v>
      </c>
      <c r="L1185" s="68"/>
    </row>
    <row r="1186" spans="1:12" ht="20.25" customHeight="1">
      <c r="A1186" s="71">
        <v>2200199</v>
      </c>
      <c r="B1186" s="72" t="s">
        <v>1110</v>
      </c>
      <c r="C1186" s="73"/>
      <c r="D1186" s="73">
        <f t="shared" si="68"/>
        <v>0</v>
      </c>
      <c r="E1186" s="97"/>
      <c r="J1186" s="71">
        <v>2200116</v>
      </c>
      <c r="K1186" s="72" t="s">
        <v>1098</v>
      </c>
      <c r="L1186" s="68"/>
    </row>
    <row r="1187" spans="1:12" ht="20.25" customHeight="1">
      <c r="A1187" s="69">
        <v>22005</v>
      </c>
      <c r="B1187" s="69" t="s">
        <v>1111</v>
      </c>
      <c r="C1187" s="70">
        <f>SUM(C1188:C1201)</f>
        <v>0</v>
      </c>
      <c r="D1187" s="70">
        <f>SUM(D1188:D1201)</f>
        <v>0</v>
      </c>
      <c r="E1187" s="97"/>
      <c r="J1187" s="71">
        <v>2200119</v>
      </c>
      <c r="K1187" s="72" t="s">
        <v>1099</v>
      </c>
      <c r="L1187" s="68"/>
    </row>
    <row r="1188" spans="1:12" ht="20.25" customHeight="1">
      <c r="A1188" s="71">
        <v>2200501</v>
      </c>
      <c r="B1188" s="72" t="s">
        <v>78</v>
      </c>
      <c r="C1188" s="74"/>
      <c r="D1188" s="74">
        <f t="shared" ref="D1188:D1201" si="69">N1201</f>
        <v>0</v>
      </c>
      <c r="E1188" s="97"/>
      <c r="J1188" s="71">
        <v>2200120</v>
      </c>
      <c r="K1188" s="72" t="s">
        <v>1100</v>
      </c>
      <c r="L1188" s="68"/>
    </row>
    <row r="1189" spans="1:12" ht="20.25" customHeight="1">
      <c r="A1189" s="71">
        <v>2200502</v>
      </c>
      <c r="B1189" s="72" t="s">
        <v>79</v>
      </c>
      <c r="C1189" s="74"/>
      <c r="D1189" s="74">
        <f t="shared" si="69"/>
        <v>0</v>
      </c>
      <c r="E1189" s="97"/>
      <c r="J1189" s="71">
        <v>2200121</v>
      </c>
      <c r="K1189" s="72" t="s">
        <v>1101</v>
      </c>
      <c r="L1189" s="68"/>
    </row>
    <row r="1190" spans="1:12" ht="20.25" customHeight="1">
      <c r="A1190" s="71">
        <v>2200503</v>
      </c>
      <c r="B1190" s="72" t="s">
        <v>80</v>
      </c>
      <c r="C1190" s="74"/>
      <c r="D1190" s="74">
        <f t="shared" si="69"/>
        <v>0</v>
      </c>
      <c r="E1190" s="97"/>
      <c r="J1190" s="71">
        <v>2200122</v>
      </c>
      <c r="K1190" s="72" t="s">
        <v>1102</v>
      </c>
      <c r="L1190" s="68"/>
    </row>
    <row r="1191" spans="1:12" ht="20.25" customHeight="1">
      <c r="A1191" s="71">
        <v>2200504</v>
      </c>
      <c r="B1191" s="72" t="s">
        <v>1112</v>
      </c>
      <c r="C1191" s="74"/>
      <c r="D1191" s="74">
        <f t="shared" si="69"/>
        <v>0</v>
      </c>
      <c r="E1191" s="97"/>
      <c r="J1191" s="71">
        <v>2200123</v>
      </c>
      <c r="K1191" s="72" t="s">
        <v>1103</v>
      </c>
      <c r="L1191" s="68"/>
    </row>
    <row r="1192" spans="1:12" ht="20.25" customHeight="1">
      <c r="A1192" s="71">
        <v>2200506</v>
      </c>
      <c r="B1192" s="72" t="s">
        <v>1113</v>
      </c>
      <c r="C1192" s="74"/>
      <c r="D1192" s="74">
        <f t="shared" si="69"/>
        <v>0</v>
      </c>
      <c r="E1192" s="97"/>
      <c r="J1192" s="71">
        <v>2200124</v>
      </c>
      <c r="K1192" s="72" t="s">
        <v>1104</v>
      </c>
      <c r="L1192" s="68"/>
    </row>
    <row r="1193" spans="1:12" ht="20.25" customHeight="1">
      <c r="A1193" s="71">
        <v>2200507</v>
      </c>
      <c r="B1193" s="72" t="s">
        <v>1114</v>
      </c>
      <c r="C1193" s="74"/>
      <c r="D1193" s="74">
        <f t="shared" si="69"/>
        <v>0</v>
      </c>
      <c r="E1193" s="97"/>
      <c r="J1193" s="71">
        <v>2200125</v>
      </c>
      <c r="K1193" s="72" t="s">
        <v>1105</v>
      </c>
      <c r="L1193" s="68"/>
    </row>
    <row r="1194" spans="1:12" ht="20.25" customHeight="1">
      <c r="A1194" s="71">
        <v>2200508</v>
      </c>
      <c r="B1194" s="72" t="s">
        <v>1115</v>
      </c>
      <c r="C1194" s="74"/>
      <c r="D1194" s="74">
        <f t="shared" si="69"/>
        <v>0</v>
      </c>
      <c r="E1194" s="97"/>
      <c r="J1194" s="71">
        <v>2200126</v>
      </c>
      <c r="K1194" s="72" t="s">
        <v>1106</v>
      </c>
      <c r="L1194" s="68"/>
    </row>
    <row r="1195" spans="1:12" ht="20.25" customHeight="1">
      <c r="A1195" s="71">
        <v>2200509</v>
      </c>
      <c r="B1195" s="72" t="s">
        <v>1116</v>
      </c>
      <c r="C1195" s="74"/>
      <c r="D1195" s="74">
        <f t="shared" si="69"/>
        <v>0</v>
      </c>
      <c r="E1195" s="97"/>
      <c r="J1195" s="71">
        <v>2200127</v>
      </c>
      <c r="K1195" s="72" t="s">
        <v>1107</v>
      </c>
      <c r="L1195" s="68"/>
    </row>
    <row r="1196" spans="1:12" ht="20.25" customHeight="1">
      <c r="A1196" s="71">
        <v>2200510</v>
      </c>
      <c r="B1196" s="72" t="s">
        <v>1117</v>
      </c>
      <c r="C1196" s="74"/>
      <c r="D1196" s="74">
        <f t="shared" si="69"/>
        <v>0</v>
      </c>
      <c r="E1196" s="97"/>
      <c r="J1196" s="71">
        <v>2200128</v>
      </c>
      <c r="K1196" s="72" t="s">
        <v>1108</v>
      </c>
      <c r="L1196" s="68"/>
    </row>
    <row r="1197" spans="1:12" ht="20.25" customHeight="1">
      <c r="A1197" s="71">
        <v>2200511</v>
      </c>
      <c r="B1197" s="72" t="s">
        <v>1118</v>
      </c>
      <c r="C1197" s="74"/>
      <c r="D1197" s="74">
        <f t="shared" si="69"/>
        <v>0</v>
      </c>
      <c r="E1197" s="97"/>
      <c r="J1197" s="71">
        <v>2200129</v>
      </c>
      <c r="K1197" s="72" t="s">
        <v>1109</v>
      </c>
      <c r="L1197" s="68"/>
    </row>
    <row r="1198" spans="1:12" ht="20.25" customHeight="1">
      <c r="A1198" s="71">
        <v>2200512</v>
      </c>
      <c r="B1198" s="72" t="s">
        <v>1119</v>
      </c>
      <c r="C1198" s="74"/>
      <c r="D1198" s="74">
        <f t="shared" si="69"/>
        <v>0</v>
      </c>
      <c r="E1198" s="97"/>
      <c r="J1198" s="71">
        <v>2200150</v>
      </c>
      <c r="K1198" s="72" t="s">
        <v>87</v>
      </c>
      <c r="L1198" s="68"/>
    </row>
    <row r="1199" spans="1:12" ht="20.25" customHeight="1">
      <c r="A1199" s="71">
        <v>2200513</v>
      </c>
      <c r="B1199" s="72" t="s">
        <v>1120</v>
      </c>
      <c r="C1199" s="74"/>
      <c r="D1199" s="74">
        <f t="shared" si="69"/>
        <v>0</v>
      </c>
      <c r="E1199" s="97"/>
      <c r="J1199" s="71">
        <v>2200199</v>
      </c>
      <c r="K1199" s="72" t="s">
        <v>1110</v>
      </c>
      <c r="L1199" s="68"/>
    </row>
    <row r="1200" spans="1:12" ht="20.25" customHeight="1">
      <c r="A1200" s="71">
        <v>2200514</v>
      </c>
      <c r="B1200" s="72" t="s">
        <v>1121</v>
      </c>
      <c r="C1200" s="74"/>
      <c r="D1200" s="74">
        <f t="shared" si="69"/>
        <v>0</v>
      </c>
      <c r="E1200" s="97"/>
      <c r="J1200" s="69">
        <v>22005</v>
      </c>
      <c r="K1200" s="69" t="s">
        <v>1111</v>
      </c>
      <c r="L1200" s="68"/>
    </row>
    <row r="1201" spans="1:12" ht="20.25" customHeight="1">
      <c r="A1201" s="71">
        <v>2200599</v>
      </c>
      <c r="B1201" s="72" t="s">
        <v>1122</v>
      </c>
      <c r="C1201" s="74"/>
      <c r="D1201" s="74">
        <f t="shared" si="69"/>
        <v>0</v>
      </c>
      <c r="E1201" s="97"/>
      <c r="J1201" s="71">
        <v>2200501</v>
      </c>
      <c r="K1201" s="72" t="s">
        <v>78</v>
      </c>
      <c r="L1201" s="68"/>
    </row>
    <row r="1202" spans="1:12" ht="20.25" customHeight="1">
      <c r="A1202" s="69">
        <v>22099</v>
      </c>
      <c r="B1202" s="69" t="s">
        <v>1123</v>
      </c>
      <c r="C1202" s="75">
        <f>C1203</f>
        <v>0</v>
      </c>
      <c r="D1202" s="75">
        <f>D1203</f>
        <v>0</v>
      </c>
      <c r="E1202" s="97"/>
      <c r="J1202" s="71">
        <v>2200502</v>
      </c>
      <c r="K1202" s="72" t="s">
        <v>79</v>
      </c>
      <c r="L1202" s="68"/>
    </row>
    <row r="1203" spans="1:12" s="78" customFormat="1" ht="20.25" customHeight="1">
      <c r="A1203" s="76">
        <v>2209999</v>
      </c>
      <c r="B1203" s="77" t="s">
        <v>1124</v>
      </c>
      <c r="C1203" s="74"/>
      <c r="D1203" s="74">
        <f>N1216</f>
        <v>0</v>
      </c>
      <c r="E1203" s="97"/>
      <c r="F1203" s="90"/>
      <c r="G1203" s="90"/>
      <c r="H1203" s="79"/>
      <c r="J1203" s="76">
        <v>2200503</v>
      </c>
      <c r="K1203" s="77" t="s">
        <v>80</v>
      </c>
      <c r="L1203" s="68"/>
    </row>
    <row r="1204" spans="1:12" ht="20.25" customHeight="1">
      <c r="A1204" s="69">
        <v>221</v>
      </c>
      <c r="B1204" s="69" t="s">
        <v>1125</v>
      </c>
      <c r="C1204" s="70">
        <f>C1205+C1216+C1222</f>
        <v>212</v>
      </c>
      <c r="D1204" s="70">
        <f>D1205+D1216+D1222</f>
        <v>94</v>
      </c>
      <c r="E1204" s="97">
        <f t="shared" ref="E1204:E1217" si="70">D1204/C1204</f>
        <v>0.44339622641509435</v>
      </c>
      <c r="J1204" s="71">
        <v>2200504</v>
      </c>
      <c r="K1204" s="72" t="s">
        <v>1112</v>
      </c>
      <c r="L1204" s="68"/>
    </row>
    <row r="1205" spans="1:12" ht="20.25" customHeight="1">
      <c r="A1205" s="69">
        <v>22101</v>
      </c>
      <c r="B1205" s="69" t="s">
        <v>1126</v>
      </c>
      <c r="C1205" s="70">
        <f>SUM(C1206:C1215)</f>
        <v>0</v>
      </c>
      <c r="D1205" s="70">
        <f>SUM(D1206:D1215)</f>
        <v>0</v>
      </c>
      <c r="E1205" s="97"/>
      <c r="J1205" s="71">
        <v>2200506</v>
      </c>
      <c r="K1205" s="72" t="s">
        <v>1113</v>
      </c>
      <c r="L1205" s="68"/>
    </row>
    <row r="1206" spans="1:12" ht="20.25" customHeight="1">
      <c r="A1206" s="71">
        <v>2210101</v>
      </c>
      <c r="B1206" s="72" t="s">
        <v>1127</v>
      </c>
      <c r="C1206" s="74"/>
      <c r="D1206" s="74">
        <f t="shared" ref="D1206:D1215" si="71">N1219</f>
        <v>0</v>
      </c>
      <c r="E1206" s="97"/>
      <c r="J1206" s="71">
        <v>2200507</v>
      </c>
      <c r="K1206" s="72" t="s">
        <v>1114</v>
      </c>
      <c r="L1206" s="68"/>
    </row>
    <row r="1207" spans="1:12" ht="20.25" customHeight="1">
      <c r="A1207" s="71">
        <v>2210102</v>
      </c>
      <c r="B1207" s="72" t="s">
        <v>1128</v>
      </c>
      <c r="C1207" s="74"/>
      <c r="D1207" s="74">
        <f t="shared" si="71"/>
        <v>0</v>
      </c>
      <c r="E1207" s="97"/>
      <c r="J1207" s="71">
        <v>2200508</v>
      </c>
      <c r="K1207" s="72" t="s">
        <v>1115</v>
      </c>
      <c r="L1207" s="68"/>
    </row>
    <row r="1208" spans="1:12" ht="20.25" customHeight="1">
      <c r="A1208" s="71">
        <v>2210103</v>
      </c>
      <c r="B1208" s="72" t="s">
        <v>1129</v>
      </c>
      <c r="C1208" s="74"/>
      <c r="D1208" s="74">
        <f t="shared" si="71"/>
        <v>0</v>
      </c>
      <c r="E1208" s="97"/>
      <c r="J1208" s="71">
        <v>2200509</v>
      </c>
      <c r="K1208" s="72" t="s">
        <v>1116</v>
      </c>
      <c r="L1208" s="68"/>
    </row>
    <row r="1209" spans="1:12" ht="20.25" customHeight="1">
      <c r="A1209" s="71">
        <v>2210104</v>
      </c>
      <c r="B1209" s="72" t="s">
        <v>1130</v>
      </c>
      <c r="C1209" s="74"/>
      <c r="D1209" s="74">
        <f t="shared" si="71"/>
        <v>0</v>
      </c>
      <c r="E1209" s="97"/>
      <c r="J1209" s="71">
        <v>2200510</v>
      </c>
      <c r="K1209" s="72" t="s">
        <v>1117</v>
      </c>
      <c r="L1209" s="68"/>
    </row>
    <row r="1210" spans="1:12" ht="20.25" customHeight="1">
      <c r="A1210" s="71">
        <v>2210105</v>
      </c>
      <c r="B1210" s="72" t="s">
        <v>1131</v>
      </c>
      <c r="C1210" s="74"/>
      <c r="D1210" s="74">
        <f t="shared" si="71"/>
        <v>0</v>
      </c>
      <c r="E1210" s="97"/>
      <c r="J1210" s="71">
        <v>2200511</v>
      </c>
      <c r="K1210" s="72" t="s">
        <v>1118</v>
      </c>
      <c r="L1210" s="68"/>
    </row>
    <row r="1211" spans="1:12" ht="20.25" customHeight="1">
      <c r="A1211" s="71">
        <v>2210106</v>
      </c>
      <c r="B1211" s="72" t="s">
        <v>1132</v>
      </c>
      <c r="C1211" s="74"/>
      <c r="D1211" s="74">
        <f t="shared" si="71"/>
        <v>0</v>
      </c>
      <c r="E1211" s="97"/>
      <c r="J1211" s="71">
        <v>2200512</v>
      </c>
      <c r="K1211" s="72" t="s">
        <v>1119</v>
      </c>
      <c r="L1211" s="68"/>
    </row>
    <row r="1212" spans="1:12" ht="20.25" customHeight="1">
      <c r="A1212" s="71">
        <v>2210107</v>
      </c>
      <c r="B1212" s="72" t="s">
        <v>1133</v>
      </c>
      <c r="C1212" s="74"/>
      <c r="D1212" s="74">
        <f t="shared" si="71"/>
        <v>0</v>
      </c>
      <c r="E1212" s="97"/>
      <c r="J1212" s="71">
        <v>2200513</v>
      </c>
      <c r="K1212" s="72" t="s">
        <v>1120</v>
      </c>
      <c r="L1212" s="68"/>
    </row>
    <row r="1213" spans="1:12" ht="20.25" customHeight="1">
      <c r="A1213" s="71">
        <v>2210108</v>
      </c>
      <c r="B1213" s="72" t="s">
        <v>1134</v>
      </c>
      <c r="C1213" s="74"/>
      <c r="D1213" s="74">
        <f t="shared" si="71"/>
        <v>0</v>
      </c>
      <c r="E1213" s="97"/>
      <c r="J1213" s="71">
        <v>2200514</v>
      </c>
      <c r="K1213" s="72" t="s">
        <v>1121</v>
      </c>
      <c r="L1213" s="68"/>
    </row>
    <row r="1214" spans="1:12" ht="20.25" customHeight="1">
      <c r="A1214" s="71">
        <v>2210109</v>
      </c>
      <c r="B1214" s="72" t="s">
        <v>1135</v>
      </c>
      <c r="C1214" s="74"/>
      <c r="D1214" s="74">
        <f t="shared" si="71"/>
        <v>0</v>
      </c>
      <c r="E1214" s="97"/>
      <c r="J1214" s="71">
        <v>2200599</v>
      </c>
      <c r="K1214" s="72" t="s">
        <v>1122</v>
      </c>
      <c r="L1214" s="68"/>
    </row>
    <row r="1215" spans="1:12" ht="20.25" customHeight="1">
      <c r="A1215" s="71">
        <v>2210199</v>
      </c>
      <c r="B1215" s="72" t="s">
        <v>1136</v>
      </c>
      <c r="C1215" s="74"/>
      <c r="D1215" s="74">
        <f t="shared" si="71"/>
        <v>0</v>
      </c>
      <c r="E1215" s="97"/>
      <c r="J1215" s="69">
        <v>22099</v>
      </c>
      <c r="K1215" s="69" t="s">
        <v>1123</v>
      </c>
      <c r="L1215" s="68"/>
    </row>
    <row r="1216" spans="1:12" ht="20.25" customHeight="1">
      <c r="A1216" s="69">
        <v>22102</v>
      </c>
      <c r="B1216" s="69" t="s">
        <v>1137</v>
      </c>
      <c r="C1216" s="70">
        <f>C1217+C1220+C1221</f>
        <v>212</v>
      </c>
      <c r="D1216" s="70">
        <f>D1217+D1220+D1221</f>
        <v>94</v>
      </c>
      <c r="E1216" s="97">
        <f t="shared" si="70"/>
        <v>0.44339622641509435</v>
      </c>
      <c r="J1216" s="71">
        <v>2209901</v>
      </c>
      <c r="K1216" s="72" t="s">
        <v>1124</v>
      </c>
      <c r="L1216" s="68"/>
    </row>
    <row r="1217" spans="1:12" ht="20.25" customHeight="1">
      <c r="A1217" s="71">
        <v>2210201</v>
      </c>
      <c r="B1217" s="72" t="s">
        <v>1138</v>
      </c>
      <c r="C1217" s="73">
        <v>212</v>
      </c>
      <c r="D1217" s="73">
        <v>94</v>
      </c>
      <c r="E1217" s="98">
        <f t="shared" si="70"/>
        <v>0.44339622641509435</v>
      </c>
      <c r="J1217" s="69">
        <v>221</v>
      </c>
      <c r="K1217" s="69" t="s">
        <v>1125</v>
      </c>
      <c r="L1217" s="68"/>
    </row>
    <row r="1218" spans="1:12" ht="20.25" customHeight="1">
      <c r="A1218" s="71">
        <v>221020101</v>
      </c>
      <c r="B1218" s="72" t="s">
        <v>1139</v>
      </c>
      <c r="C1218" s="73"/>
      <c r="D1218" s="73">
        <v>94</v>
      </c>
      <c r="E1218" s="97"/>
      <c r="G1218" s="89">
        <v>30</v>
      </c>
      <c r="J1218" s="69">
        <v>22101</v>
      </c>
      <c r="K1218" s="69" t="s">
        <v>1126</v>
      </c>
      <c r="L1218" s="68"/>
    </row>
    <row r="1219" spans="1:12" ht="20.25" customHeight="1">
      <c r="A1219" s="71">
        <v>221020102</v>
      </c>
      <c r="B1219" s="72" t="s">
        <v>1140</v>
      </c>
      <c r="C1219" s="73"/>
      <c r="D1219" s="73">
        <f>N1232</f>
        <v>0</v>
      </c>
      <c r="E1219" s="97"/>
      <c r="J1219" s="71">
        <v>2210101</v>
      </c>
      <c r="K1219" s="72" t="s">
        <v>1127</v>
      </c>
      <c r="L1219" s="68"/>
    </row>
    <row r="1220" spans="1:12" ht="20.25" customHeight="1">
      <c r="A1220" s="71">
        <v>2210202</v>
      </c>
      <c r="B1220" s="72" t="s">
        <v>1141</v>
      </c>
      <c r="C1220" s="74"/>
      <c r="D1220" s="74">
        <f>N1233</f>
        <v>0</v>
      </c>
      <c r="E1220" s="97"/>
      <c r="J1220" s="71">
        <v>2210102</v>
      </c>
      <c r="K1220" s="72" t="s">
        <v>1128</v>
      </c>
      <c r="L1220" s="68"/>
    </row>
    <row r="1221" spans="1:12" ht="20.25" customHeight="1">
      <c r="A1221" s="71">
        <v>2210203</v>
      </c>
      <c r="B1221" s="72" t="s">
        <v>1142</v>
      </c>
      <c r="C1221" s="74"/>
      <c r="D1221" s="74">
        <f>N1234</f>
        <v>0</v>
      </c>
      <c r="E1221" s="97"/>
      <c r="J1221" s="71">
        <v>2210103</v>
      </c>
      <c r="K1221" s="72" t="s">
        <v>1129</v>
      </c>
      <c r="L1221" s="68"/>
    </row>
    <row r="1222" spans="1:12" ht="20.25" customHeight="1">
      <c r="A1222" s="69">
        <v>22103</v>
      </c>
      <c r="B1222" s="69" t="s">
        <v>1143</v>
      </c>
      <c r="C1222" s="70">
        <f>SUM(C1223:C1225)</f>
        <v>0</v>
      </c>
      <c r="D1222" s="70">
        <f>SUM(D1223:D1225)</f>
        <v>0</v>
      </c>
      <c r="E1222" s="97"/>
      <c r="J1222" s="71">
        <v>2210104</v>
      </c>
      <c r="K1222" s="72" t="s">
        <v>1130</v>
      </c>
      <c r="L1222" s="68"/>
    </row>
    <row r="1223" spans="1:12" ht="20.25" customHeight="1">
      <c r="A1223" s="71">
        <v>2210301</v>
      </c>
      <c r="B1223" s="72" t="s">
        <v>1144</v>
      </c>
      <c r="C1223" s="74"/>
      <c r="D1223" s="74">
        <f>N1236</f>
        <v>0</v>
      </c>
      <c r="E1223" s="97"/>
      <c r="J1223" s="71">
        <v>2210105</v>
      </c>
      <c r="K1223" s="72" t="s">
        <v>1131</v>
      </c>
      <c r="L1223" s="68"/>
    </row>
    <row r="1224" spans="1:12" ht="20.25" customHeight="1">
      <c r="A1224" s="71">
        <v>2210302</v>
      </c>
      <c r="B1224" s="72" t="s">
        <v>1145</v>
      </c>
      <c r="C1224" s="74"/>
      <c r="D1224" s="74">
        <f>N1237</f>
        <v>0</v>
      </c>
      <c r="E1224" s="97"/>
      <c r="J1224" s="71">
        <v>2210106</v>
      </c>
      <c r="K1224" s="72" t="s">
        <v>1132</v>
      </c>
      <c r="L1224" s="68"/>
    </row>
    <row r="1225" spans="1:12" ht="20.25" customHeight="1">
      <c r="A1225" s="71">
        <v>2210399</v>
      </c>
      <c r="B1225" s="72" t="s">
        <v>1146</v>
      </c>
      <c r="C1225" s="74"/>
      <c r="D1225" s="74">
        <f>N1238</f>
        <v>0</v>
      </c>
      <c r="E1225" s="97"/>
      <c r="J1225" s="71">
        <v>2210107</v>
      </c>
      <c r="K1225" s="72" t="s">
        <v>1133</v>
      </c>
      <c r="L1225" s="68"/>
    </row>
    <row r="1226" spans="1:12" ht="20.25" customHeight="1">
      <c r="A1226" s="69">
        <v>222</v>
      </c>
      <c r="B1226" s="69" t="s">
        <v>1147</v>
      </c>
      <c r="C1226" s="70">
        <f>C1227+C1245+C1251+C1257</f>
        <v>0</v>
      </c>
      <c r="D1226" s="70">
        <f>D1227+D1245+D1251+D1257</f>
        <v>0</v>
      </c>
      <c r="E1226" s="97"/>
      <c r="J1226" s="71">
        <v>2210108</v>
      </c>
      <c r="K1226" s="72" t="s">
        <v>1134</v>
      </c>
      <c r="L1226" s="68"/>
    </row>
    <row r="1227" spans="1:12" ht="20.25" customHeight="1">
      <c r="A1227" s="69">
        <v>22201</v>
      </c>
      <c r="B1227" s="69" t="s">
        <v>1148</v>
      </c>
      <c r="C1227" s="70">
        <f>SUM(C1228:C1244)</f>
        <v>0</v>
      </c>
      <c r="D1227" s="70">
        <f>SUM(D1228:D1244)</f>
        <v>0</v>
      </c>
      <c r="E1227" s="97"/>
      <c r="J1227" s="71">
        <v>2210109</v>
      </c>
      <c r="K1227" s="72" t="s">
        <v>1135</v>
      </c>
      <c r="L1227" s="68"/>
    </row>
    <row r="1228" spans="1:12" ht="20.25" customHeight="1">
      <c r="A1228" s="71">
        <v>2220101</v>
      </c>
      <c r="B1228" s="72" t="s">
        <v>78</v>
      </c>
      <c r="C1228" s="73"/>
      <c r="D1228" s="73">
        <f>N1241+N1256</f>
        <v>0</v>
      </c>
      <c r="E1228" s="97"/>
      <c r="J1228" s="71">
        <v>2210199</v>
      </c>
      <c r="K1228" s="72" t="s">
        <v>1136</v>
      </c>
      <c r="L1228" s="68"/>
    </row>
    <row r="1229" spans="1:12" ht="20.25" customHeight="1">
      <c r="A1229" s="71">
        <v>2220102</v>
      </c>
      <c r="B1229" s="72" t="s">
        <v>79</v>
      </c>
      <c r="C1229" s="73"/>
      <c r="D1229" s="73">
        <f>N1242+N1257</f>
        <v>0</v>
      </c>
      <c r="E1229" s="97"/>
      <c r="J1229" s="69">
        <v>22102</v>
      </c>
      <c r="K1229" s="69" t="s">
        <v>1137</v>
      </c>
      <c r="L1229" s="68"/>
    </row>
    <row r="1230" spans="1:12" ht="20.25" customHeight="1">
      <c r="A1230" s="71">
        <v>2220103</v>
      </c>
      <c r="B1230" s="72" t="s">
        <v>80</v>
      </c>
      <c r="C1230" s="73"/>
      <c r="D1230" s="73">
        <f>N1243+N1258</f>
        <v>0</v>
      </c>
      <c r="E1230" s="97"/>
      <c r="J1230" s="71">
        <v>2210201</v>
      </c>
      <c r="K1230" s="72" t="s">
        <v>1138</v>
      </c>
      <c r="L1230" s="68"/>
    </row>
    <row r="1231" spans="1:12" ht="20.25" customHeight="1">
      <c r="A1231" s="71">
        <v>2220104</v>
      </c>
      <c r="B1231" s="72" t="s">
        <v>1149</v>
      </c>
      <c r="C1231" s="73"/>
      <c r="D1231" s="73">
        <f>N1244+N1262</f>
        <v>0</v>
      </c>
      <c r="E1231" s="97"/>
      <c r="J1231" s="71">
        <v>221020101</v>
      </c>
      <c r="K1231" s="72" t="s">
        <v>1139</v>
      </c>
      <c r="L1231" s="68"/>
    </row>
    <row r="1232" spans="1:12" ht="20.25" customHeight="1">
      <c r="A1232" s="71">
        <v>2220105</v>
      </c>
      <c r="B1232" s="72" t="s">
        <v>1150</v>
      </c>
      <c r="C1232" s="73"/>
      <c r="D1232" s="73">
        <f t="shared" ref="D1232:D1239" si="72">N1245</f>
        <v>0</v>
      </c>
      <c r="E1232" s="97"/>
      <c r="J1232" s="71">
        <v>221020102</v>
      </c>
      <c r="K1232" s="72" t="s">
        <v>1140</v>
      </c>
      <c r="L1232" s="68"/>
    </row>
    <row r="1233" spans="1:12" ht="20.25" customHeight="1">
      <c r="A1233" s="71">
        <v>2220106</v>
      </c>
      <c r="B1233" s="72" t="s">
        <v>1151</v>
      </c>
      <c r="C1233" s="73"/>
      <c r="D1233" s="73">
        <f t="shared" si="72"/>
        <v>0</v>
      </c>
      <c r="E1233" s="97"/>
      <c r="J1233" s="71">
        <v>2210202</v>
      </c>
      <c r="K1233" s="72" t="s">
        <v>1141</v>
      </c>
      <c r="L1233" s="68"/>
    </row>
    <row r="1234" spans="1:12" ht="20.25" customHeight="1">
      <c r="A1234" s="71">
        <v>2220107</v>
      </c>
      <c r="B1234" s="72" t="s">
        <v>1152</v>
      </c>
      <c r="C1234" s="73"/>
      <c r="D1234" s="73">
        <f t="shared" si="72"/>
        <v>0</v>
      </c>
      <c r="E1234" s="97"/>
      <c r="J1234" s="71">
        <v>2210203</v>
      </c>
      <c r="K1234" s="72" t="s">
        <v>1142</v>
      </c>
      <c r="L1234" s="68"/>
    </row>
    <row r="1235" spans="1:12" ht="20.25" customHeight="1">
      <c r="A1235" s="71">
        <v>2220112</v>
      </c>
      <c r="B1235" s="72" t="s">
        <v>1153</v>
      </c>
      <c r="C1235" s="73"/>
      <c r="D1235" s="73">
        <f t="shared" si="72"/>
        <v>0</v>
      </c>
      <c r="E1235" s="97"/>
      <c r="J1235" s="69">
        <v>22103</v>
      </c>
      <c r="K1235" s="69" t="s">
        <v>1143</v>
      </c>
      <c r="L1235" s="68"/>
    </row>
    <row r="1236" spans="1:12" ht="20.25" customHeight="1">
      <c r="A1236" s="71">
        <v>2220113</v>
      </c>
      <c r="B1236" s="72" t="s">
        <v>1154</v>
      </c>
      <c r="C1236" s="73"/>
      <c r="D1236" s="73">
        <f t="shared" si="72"/>
        <v>0</v>
      </c>
      <c r="E1236" s="97"/>
      <c r="J1236" s="71">
        <v>2210301</v>
      </c>
      <c r="K1236" s="72" t="s">
        <v>1144</v>
      </c>
      <c r="L1236" s="68"/>
    </row>
    <row r="1237" spans="1:12" ht="20.25" customHeight="1">
      <c r="A1237" s="71">
        <v>2220114</v>
      </c>
      <c r="B1237" s="72" t="s">
        <v>1155</v>
      </c>
      <c r="C1237" s="73"/>
      <c r="D1237" s="73">
        <f t="shared" si="72"/>
        <v>0</v>
      </c>
      <c r="E1237" s="97"/>
      <c r="J1237" s="71">
        <v>2210302</v>
      </c>
      <c r="K1237" s="72" t="s">
        <v>1145</v>
      </c>
      <c r="L1237" s="68"/>
    </row>
    <row r="1238" spans="1:12" ht="20.25" customHeight="1">
      <c r="A1238" s="71">
        <v>2220115</v>
      </c>
      <c r="B1238" s="72" t="s">
        <v>1156</v>
      </c>
      <c r="C1238" s="73"/>
      <c r="D1238" s="73">
        <f t="shared" si="72"/>
        <v>0</v>
      </c>
      <c r="E1238" s="97"/>
      <c r="J1238" s="71">
        <v>2210399</v>
      </c>
      <c r="K1238" s="72" t="s">
        <v>1146</v>
      </c>
      <c r="L1238" s="68"/>
    </row>
    <row r="1239" spans="1:12" ht="20.25" customHeight="1">
      <c r="A1239" s="71">
        <v>2220118</v>
      </c>
      <c r="B1239" s="72" t="s">
        <v>1157</v>
      </c>
      <c r="C1239" s="73"/>
      <c r="D1239" s="73">
        <f t="shared" si="72"/>
        <v>0</v>
      </c>
      <c r="E1239" s="97"/>
      <c r="J1239" s="69">
        <v>222</v>
      </c>
      <c r="K1239" s="69" t="s">
        <v>1147</v>
      </c>
      <c r="L1239" s="68"/>
    </row>
    <row r="1240" spans="1:12" ht="20.25" customHeight="1">
      <c r="A1240" s="71">
        <v>2220119</v>
      </c>
      <c r="B1240" s="72" t="s">
        <v>1158</v>
      </c>
      <c r="C1240" s="73"/>
      <c r="D1240" s="73">
        <f>N1265</f>
        <v>0</v>
      </c>
      <c r="E1240" s="97"/>
      <c r="J1240" s="69">
        <v>22201</v>
      </c>
      <c r="K1240" s="69" t="s">
        <v>1159</v>
      </c>
      <c r="L1240" s="68"/>
    </row>
    <row r="1241" spans="1:12" ht="20.25" customHeight="1">
      <c r="A1241" s="71">
        <v>2220120</v>
      </c>
      <c r="B1241" s="72" t="s">
        <v>1160</v>
      </c>
      <c r="C1241" s="73"/>
      <c r="D1241" s="73">
        <f>N1260+N1259+N1266</f>
        <v>0</v>
      </c>
      <c r="E1241" s="97"/>
      <c r="J1241" s="71">
        <v>2220101</v>
      </c>
      <c r="K1241" s="72" t="s">
        <v>78</v>
      </c>
      <c r="L1241" s="68"/>
    </row>
    <row r="1242" spans="1:12" ht="20.25" customHeight="1">
      <c r="A1242" s="71">
        <v>2220121</v>
      </c>
      <c r="B1242" s="72" t="s">
        <v>1161</v>
      </c>
      <c r="C1242" s="73"/>
      <c r="D1242" s="73">
        <f>N1264+N1263+N1261</f>
        <v>0</v>
      </c>
      <c r="E1242" s="97"/>
      <c r="J1242" s="71">
        <v>2220102</v>
      </c>
      <c r="K1242" s="72" t="s">
        <v>79</v>
      </c>
      <c r="L1242" s="68"/>
    </row>
    <row r="1243" spans="1:12" ht="20.25" customHeight="1">
      <c r="A1243" s="71">
        <v>2220150</v>
      </c>
      <c r="B1243" s="72" t="s">
        <v>87</v>
      </c>
      <c r="C1243" s="73"/>
      <c r="D1243" s="73">
        <f>N1253+N1267</f>
        <v>0</v>
      </c>
      <c r="E1243" s="97"/>
      <c r="J1243" s="71">
        <v>2220103</v>
      </c>
      <c r="K1243" s="72" t="s">
        <v>80</v>
      </c>
      <c r="L1243" s="68"/>
    </row>
    <row r="1244" spans="1:12" ht="20.25" customHeight="1">
      <c r="A1244" s="71">
        <v>2220199</v>
      </c>
      <c r="B1244" s="72" t="s">
        <v>1162</v>
      </c>
      <c r="C1244" s="73"/>
      <c r="D1244" s="73">
        <f>N1254+N1268</f>
        <v>0</v>
      </c>
      <c r="E1244" s="97"/>
      <c r="J1244" s="71">
        <v>2220104</v>
      </c>
      <c r="K1244" s="72" t="s">
        <v>1163</v>
      </c>
      <c r="L1244" s="68"/>
    </row>
    <row r="1245" spans="1:12" s="78" customFormat="1" ht="20.25" customHeight="1">
      <c r="A1245" s="76">
        <v>22203</v>
      </c>
      <c r="B1245" s="80" t="s">
        <v>1164</v>
      </c>
      <c r="C1245" s="75">
        <f>SUM(C1246:C1250)</f>
        <v>0</v>
      </c>
      <c r="D1245" s="75">
        <f>SUM(D1246:D1250)</f>
        <v>0</v>
      </c>
      <c r="E1245" s="97"/>
      <c r="F1245" s="90"/>
      <c r="G1245" s="90"/>
      <c r="H1245" s="79"/>
      <c r="J1245" s="76">
        <v>2220105</v>
      </c>
      <c r="K1245" s="77" t="s">
        <v>1165</v>
      </c>
      <c r="L1245" s="68"/>
    </row>
    <row r="1246" spans="1:12" ht="20.25" customHeight="1">
      <c r="A1246" s="71">
        <v>2220301</v>
      </c>
      <c r="B1246" s="72" t="s">
        <v>1166</v>
      </c>
      <c r="C1246" s="74"/>
      <c r="D1246" s="74">
        <f>N1270</f>
        <v>0</v>
      </c>
      <c r="E1246" s="97"/>
      <c r="J1246" s="71">
        <v>2220106</v>
      </c>
      <c r="K1246" s="72" t="s">
        <v>1167</v>
      </c>
      <c r="L1246" s="68"/>
    </row>
    <row r="1247" spans="1:12" ht="20.25" customHeight="1">
      <c r="A1247" s="71">
        <v>2220303</v>
      </c>
      <c r="B1247" s="72" t="s">
        <v>1168</v>
      </c>
      <c r="C1247" s="74"/>
      <c r="D1247" s="74">
        <f>N1271</f>
        <v>0</v>
      </c>
      <c r="E1247" s="97"/>
      <c r="J1247" s="71">
        <v>2220107</v>
      </c>
      <c r="K1247" s="72" t="s">
        <v>1152</v>
      </c>
      <c r="L1247" s="68"/>
    </row>
    <row r="1248" spans="1:12" ht="20.25" customHeight="1">
      <c r="A1248" s="71">
        <v>2220304</v>
      </c>
      <c r="B1248" s="72" t="s">
        <v>1169</v>
      </c>
      <c r="C1248" s="74"/>
      <c r="D1248" s="74">
        <f>N1272</f>
        <v>0</v>
      </c>
      <c r="E1248" s="97"/>
      <c r="J1248" s="71">
        <v>2220112</v>
      </c>
      <c r="K1248" s="72" t="s">
        <v>1153</v>
      </c>
      <c r="L1248" s="68"/>
    </row>
    <row r="1249" spans="1:12" ht="20.25" customHeight="1">
      <c r="A1249" s="71">
        <v>2220305</v>
      </c>
      <c r="B1249" s="72" t="s">
        <v>1170</v>
      </c>
      <c r="C1249" s="74"/>
      <c r="D1249" s="74">
        <v>0</v>
      </c>
      <c r="E1249" s="97"/>
      <c r="J1249" s="71">
        <v>2220113</v>
      </c>
      <c r="K1249" s="72" t="s">
        <v>1154</v>
      </c>
      <c r="L1249" s="68"/>
    </row>
    <row r="1250" spans="1:12" ht="20.25" customHeight="1">
      <c r="A1250" s="71">
        <v>2220399</v>
      </c>
      <c r="B1250" s="72" t="s">
        <v>1171</v>
      </c>
      <c r="C1250" s="74"/>
      <c r="D1250" s="74">
        <f>N1273</f>
        <v>0</v>
      </c>
      <c r="E1250" s="97"/>
      <c r="J1250" s="71">
        <v>2220114</v>
      </c>
      <c r="K1250" s="72" t="s">
        <v>1155</v>
      </c>
      <c r="L1250" s="68"/>
    </row>
    <row r="1251" spans="1:12" ht="20.25" customHeight="1">
      <c r="A1251" s="69">
        <v>22204</v>
      </c>
      <c r="B1251" s="69" t="s">
        <v>1172</v>
      </c>
      <c r="C1251" s="70">
        <f>SUM(C1252:C1256)</f>
        <v>0</v>
      </c>
      <c r="D1251" s="70">
        <f>SUM(D1252:D1256)</f>
        <v>0</v>
      </c>
      <c r="E1251" s="97"/>
      <c r="J1251" s="71">
        <v>2220115</v>
      </c>
      <c r="K1251" s="72" t="s">
        <v>1156</v>
      </c>
      <c r="L1251" s="68"/>
    </row>
    <row r="1252" spans="1:12" ht="20.25" customHeight="1">
      <c r="A1252" s="71">
        <v>2220401</v>
      </c>
      <c r="B1252" s="72" t="s">
        <v>1173</v>
      </c>
      <c r="C1252" s="73"/>
      <c r="D1252" s="73">
        <f>N1275</f>
        <v>0</v>
      </c>
      <c r="E1252" s="97"/>
      <c r="J1252" s="71">
        <v>2220118</v>
      </c>
      <c r="K1252" s="72" t="s">
        <v>1157</v>
      </c>
      <c r="L1252" s="68"/>
    </row>
    <row r="1253" spans="1:12" ht="20.25" customHeight="1">
      <c r="A1253" s="71">
        <v>2220402</v>
      </c>
      <c r="B1253" s="72" t="s">
        <v>1174</v>
      </c>
      <c r="C1253" s="73"/>
      <c r="D1253" s="73">
        <f>N1276</f>
        <v>0</v>
      </c>
      <c r="E1253" s="97"/>
      <c r="J1253" s="71">
        <v>2220150</v>
      </c>
      <c r="K1253" s="72" t="s">
        <v>87</v>
      </c>
      <c r="L1253" s="68"/>
    </row>
    <row r="1254" spans="1:12" ht="20.25" customHeight="1">
      <c r="A1254" s="71">
        <v>2220403</v>
      </c>
      <c r="B1254" s="72" t="s">
        <v>1175</v>
      </c>
      <c r="C1254" s="73"/>
      <c r="D1254" s="73">
        <f>N1277</f>
        <v>0</v>
      </c>
      <c r="E1254" s="97"/>
      <c r="J1254" s="71">
        <v>2220199</v>
      </c>
      <c r="K1254" s="72" t="s">
        <v>1176</v>
      </c>
      <c r="L1254" s="68"/>
    </row>
    <row r="1255" spans="1:12" ht="20.25" customHeight="1">
      <c r="A1255" s="71">
        <v>2220404</v>
      </c>
      <c r="B1255" s="72" t="s">
        <v>1177</v>
      </c>
      <c r="C1255" s="73"/>
      <c r="D1255" s="73">
        <f>N1278</f>
        <v>0</v>
      </c>
      <c r="E1255" s="97"/>
      <c r="J1255" s="71">
        <v>22202</v>
      </c>
      <c r="K1255" s="69" t="s">
        <v>1178</v>
      </c>
      <c r="L1255" s="68"/>
    </row>
    <row r="1256" spans="1:12" ht="20.25" customHeight="1">
      <c r="A1256" s="71">
        <v>2220499</v>
      </c>
      <c r="B1256" s="72" t="s">
        <v>1179</v>
      </c>
      <c r="C1256" s="73"/>
      <c r="D1256" s="73">
        <f>N1279</f>
        <v>0</v>
      </c>
      <c r="E1256" s="97"/>
      <c r="J1256" s="71">
        <v>2220201</v>
      </c>
      <c r="K1256" s="72" t="s">
        <v>78</v>
      </c>
      <c r="L1256" s="68"/>
    </row>
    <row r="1257" spans="1:12" ht="20.25" customHeight="1">
      <c r="A1257" s="69">
        <v>22205</v>
      </c>
      <c r="B1257" s="69" t="s">
        <v>1180</v>
      </c>
      <c r="C1257" s="70">
        <f>SUM(C1258:C1268)</f>
        <v>0</v>
      </c>
      <c r="D1257" s="70">
        <f>SUM(D1258:D1268)</f>
        <v>0</v>
      </c>
      <c r="E1257" s="97"/>
      <c r="J1257" s="71">
        <v>2220202</v>
      </c>
      <c r="K1257" s="72" t="s">
        <v>79</v>
      </c>
      <c r="L1257" s="68"/>
    </row>
    <row r="1258" spans="1:12" ht="20.25" customHeight="1">
      <c r="A1258" s="71">
        <v>2220501</v>
      </c>
      <c r="B1258" s="72" t="s">
        <v>1181</v>
      </c>
      <c r="C1258" s="74"/>
      <c r="D1258" s="74">
        <f t="shared" ref="D1258:D1268" si="73">N1281</f>
        <v>0</v>
      </c>
      <c r="E1258" s="97"/>
      <c r="J1258" s="71">
        <v>2220203</v>
      </c>
      <c r="K1258" s="72" t="s">
        <v>80</v>
      </c>
      <c r="L1258" s="68"/>
    </row>
    <row r="1259" spans="1:12" ht="20.25" customHeight="1">
      <c r="A1259" s="71">
        <v>2220502</v>
      </c>
      <c r="B1259" s="72" t="s">
        <v>1182</v>
      </c>
      <c r="C1259" s="74"/>
      <c r="D1259" s="74">
        <f t="shared" si="73"/>
        <v>0</v>
      </c>
      <c r="E1259" s="97"/>
      <c r="J1259" s="71">
        <v>2220204</v>
      </c>
      <c r="K1259" s="72" t="s">
        <v>1183</v>
      </c>
      <c r="L1259" s="68"/>
    </row>
    <row r="1260" spans="1:12" ht="20.25" customHeight="1">
      <c r="A1260" s="71">
        <v>2220503</v>
      </c>
      <c r="B1260" s="72" t="s">
        <v>1184</v>
      </c>
      <c r="C1260" s="74"/>
      <c r="D1260" s="74">
        <f t="shared" si="73"/>
        <v>0</v>
      </c>
      <c r="E1260" s="97"/>
      <c r="J1260" s="71">
        <v>2220205</v>
      </c>
      <c r="K1260" s="72" t="s">
        <v>1185</v>
      </c>
      <c r="L1260" s="68"/>
    </row>
    <row r="1261" spans="1:12" ht="20.25" customHeight="1">
      <c r="A1261" s="71">
        <v>2220504</v>
      </c>
      <c r="B1261" s="72" t="s">
        <v>1186</v>
      </c>
      <c r="C1261" s="74"/>
      <c r="D1261" s="74">
        <f t="shared" si="73"/>
        <v>0</v>
      </c>
      <c r="E1261" s="97"/>
      <c r="J1261" s="71">
        <v>2220206</v>
      </c>
      <c r="K1261" s="72" t="s">
        <v>1187</v>
      </c>
      <c r="L1261" s="68"/>
    </row>
    <row r="1262" spans="1:12" ht="20.25" customHeight="1">
      <c r="A1262" s="71">
        <v>2220505</v>
      </c>
      <c r="B1262" s="72" t="s">
        <v>1188</v>
      </c>
      <c r="C1262" s="74"/>
      <c r="D1262" s="74">
        <f t="shared" si="73"/>
        <v>0</v>
      </c>
      <c r="E1262" s="97"/>
      <c r="J1262" s="71">
        <v>2220207</v>
      </c>
      <c r="K1262" s="72" t="s">
        <v>1189</v>
      </c>
      <c r="L1262" s="68"/>
    </row>
    <row r="1263" spans="1:12" ht="20.25" customHeight="1">
      <c r="A1263" s="71">
        <v>2220506</v>
      </c>
      <c r="B1263" s="72" t="s">
        <v>1190</v>
      </c>
      <c r="C1263" s="74"/>
      <c r="D1263" s="74">
        <f t="shared" si="73"/>
        <v>0</v>
      </c>
      <c r="E1263" s="97"/>
      <c r="J1263" s="71">
        <v>2220209</v>
      </c>
      <c r="K1263" s="72" t="s">
        <v>1191</v>
      </c>
      <c r="L1263" s="68"/>
    </row>
    <row r="1264" spans="1:12" ht="20.25" customHeight="1">
      <c r="A1264" s="71">
        <v>2220507</v>
      </c>
      <c r="B1264" s="72" t="s">
        <v>1192</v>
      </c>
      <c r="C1264" s="74"/>
      <c r="D1264" s="74">
        <f t="shared" si="73"/>
        <v>0</v>
      </c>
      <c r="E1264" s="97"/>
      <c r="J1264" s="71">
        <v>2220210</v>
      </c>
      <c r="K1264" s="72" t="s">
        <v>1193</v>
      </c>
      <c r="L1264" s="68"/>
    </row>
    <row r="1265" spans="1:12" ht="20.25" customHeight="1">
      <c r="A1265" s="71">
        <v>2220508</v>
      </c>
      <c r="B1265" s="72" t="s">
        <v>1194</v>
      </c>
      <c r="C1265" s="74"/>
      <c r="D1265" s="74">
        <f t="shared" si="73"/>
        <v>0</v>
      </c>
      <c r="E1265" s="97"/>
      <c r="J1265" s="71">
        <v>2220211</v>
      </c>
      <c r="K1265" s="72" t="s">
        <v>1195</v>
      </c>
      <c r="L1265" s="68"/>
    </row>
    <row r="1266" spans="1:12" ht="20.25" customHeight="1">
      <c r="A1266" s="71">
        <v>2220509</v>
      </c>
      <c r="B1266" s="72" t="s">
        <v>1196</v>
      </c>
      <c r="C1266" s="74"/>
      <c r="D1266" s="74">
        <f t="shared" si="73"/>
        <v>0</v>
      </c>
      <c r="E1266" s="97"/>
      <c r="J1266" s="71">
        <v>2220212</v>
      </c>
      <c r="K1266" s="72" t="s">
        <v>1197</v>
      </c>
      <c r="L1266" s="68"/>
    </row>
    <row r="1267" spans="1:12" ht="20.25" customHeight="1">
      <c r="A1267" s="71">
        <v>2220510</v>
      </c>
      <c r="B1267" s="72" t="s">
        <v>1198</v>
      </c>
      <c r="C1267" s="74"/>
      <c r="D1267" s="74">
        <f t="shared" si="73"/>
        <v>0</v>
      </c>
      <c r="E1267" s="97"/>
      <c r="J1267" s="71">
        <v>2220250</v>
      </c>
      <c r="K1267" s="72" t="s">
        <v>87</v>
      </c>
      <c r="L1267" s="68"/>
    </row>
    <row r="1268" spans="1:12" ht="20.25" customHeight="1">
      <c r="A1268" s="71">
        <v>2220599</v>
      </c>
      <c r="B1268" s="72" t="s">
        <v>1199</v>
      </c>
      <c r="C1268" s="74"/>
      <c r="D1268" s="74">
        <f t="shared" si="73"/>
        <v>0</v>
      </c>
      <c r="E1268" s="97"/>
      <c r="J1268" s="71">
        <v>2220299</v>
      </c>
      <c r="K1268" s="72" t="s">
        <v>1200</v>
      </c>
      <c r="L1268" s="68"/>
    </row>
    <row r="1269" spans="1:12" ht="20.25" customHeight="1">
      <c r="A1269" s="69">
        <v>224</v>
      </c>
      <c r="B1269" s="69" t="s">
        <v>1201</v>
      </c>
      <c r="C1269" s="70">
        <f>C1270+C1282+C1288+C1294+C1302+C1315+C1319+C1323</f>
        <v>76</v>
      </c>
      <c r="D1269" s="70">
        <f>D1270+D1282+D1288+D1294+D1302+D1315+D1319+D1323</f>
        <v>12.4</v>
      </c>
      <c r="E1269" s="97">
        <f t="shared" ref="E1269:E1282" si="74">D1269/C1269</f>
        <v>0.16315789473684211</v>
      </c>
      <c r="J1269" s="71">
        <v>22203</v>
      </c>
      <c r="K1269" s="69" t="s">
        <v>1164</v>
      </c>
      <c r="L1269" s="68"/>
    </row>
    <row r="1270" spans="1:12" ht="20.25" customHeight="1">
      <c r="A1270" s="69">
        <v>22401</v>
      </c>
      <c r="B1270" s="69" t="s">
        <v>1202</v>
      </c>
      <c r="C1270" s="70">
        <f>SUM(C1271:C1281)</f>
        <v>61</v>
      </c>
      <c r="D1270" s="70">
        <f>SUM(D1271:D1281)</f>
        <v>0</v>
      </c>
      <c r="E1270" s="97">
        <f t="shared" si="74"/>
        <v>0</v>
      </c>
      <c r="J1270" s="71">
        <v>2220301</v>
      </c>
      <c r="K1270" s="72" t="s">
        <v>1166</v>
      </c>
      <c r="L1270" s="68"/>
    </row>
    <row r="1271" spans="1:12" ht="20.25" customHeight="1">
      <c r="A1271" s="71">
        <v>2240101</v>
      </c>
      <c r="B1271" s="72" t="s">
        <v>78</v>
      </c>
      <c r="C1271" s="73"/>
      <c r="D1271" s="73">
        <f>N1294</f>
        <v>0</v>
      </c>
      <c r="E1271" s="97"/>
      <c r="J1271" s="71">
        <v>2220303</v>
      </c>
      <c r="K1271" s="72" t="s">
        <v>1168</v>
      </c>
      <c r="L1271" s="68"/>
    </row>
    <row r="1272" spans="1:12" ht="20.25" customHeight="1">
      <c r="A1272" s="71">
        <v>2240102</v>
      </c>
      <c r="B1272" s="72" t="s">
        <v>79</v>
      </c>
      <c r="C1272" s="73"/>
      <c r="D1272" s="73">
        <f>N1295</f>
        <v>0</v>
      </c>
      <c r="E1272" s="97"/>
      <c r="J1272" s="71">
        <v>2220304</v>
      </c>
      <c r="K1272" s="72" t="s">
        <v>1169</v>
      </c>
      <c r="L1272" s="68"/>
    </row>
    <row r="1273" spans="1:12" ht="20.25" customHeight="1">
      <c r="A1273" s="71">
        <v>2240103</v>
      </c>
      <c r="B1273" s="72" t="s">
        <v>80</v>
      </c>
      <c r="C1273" s="73"/>
      <c r="D1273" s="73">
        <f>N1296</f>
        <v>0</v>
      </c>
      <c r="E1273" s="97"/>
      <c r="J1273" s="71">
        <v>2220399</v>
      </c>
      <c r="K1273" s="72" t="s">
        <v>1171</v>
      </c>
      <c r="L1273" s="68"/>
    </row>
    <row r="1274" spans="1:12" ht="20.25" customHeight="1">
      <c r="A1274" s="71">
        <v>2240104</v>
      </c>
      <c r="B1274" s="72" t="s">
        <v>1203</v>
      </c>
      <c r="C1274" s="73"/>
      <c r="D1274" s="73">
        <f>N1297</f>
        <v>0</v>
      </c>
      <c r="E1274" s="97"/>
      <c r="J1274" s="69">
        <v>22204</v>
      </c>
      <c r="K1274" s="69" t="s">
        <v>1172</v>
      </c>
      <c r="L1274" s="68"/>
    </row>
    <row r="1275" spans="1:12" ht="20.25" customHeight="1">
      <c r="A1275" s="71">
        <v>2240105</v>
      </c>
      <c r="B1275" s="72" t="s">
        <v>1204</v>
      </c>
      <c r="C1275" s="73"/>
      <c r="D1275" s="73">
        <f>N1298</f>
        <v>0</v>
      </c>
      <c r="E1275" s="97"/>
      <c r="J1275" s="71">
        <v>2220401</v>
      </c>
      <c r="K1275" s="72" t="s">
        <v>1173</v>
      </c>
      <c r="L1275" s="68"/>
    </row>
    <row r="1276" spans="1:12" ht="20.25" customHeight="1">
      <c r="A1276" s="71">
        <v>2240106</v>
      </c>
      <c r="B1276" s="72" t="s">
        <v>1205</v>
      </c>
      <c r="C1276" s="73">
        <v>10</v>
      </c>
      <c r="D1276" s="73">
        <v>0</v>
      </c>
      <c r="E1276" s="97">
        <f t="shared" si="74"/>
        <v>0</v>
      </c>
      <c r="J1276" s="71">
        <v>2220402</v>
      </c>
      <c r="K1276" s="72" t="s">
        <v>1174</v>
      </c>
      <c r="L1276" s="68"/>
    </row>
    <row r="1277" spans="1:12" ht="20.25" customHeight="1">
      <c r="A1277" s="71">
        <v>2240107</v>
      </c>
      <c r="B1277" s="72" t="s">
        <v>1206</v>
      </c>
      <c r="C1277" s="73"/>
      <c r="D1277" s="73">
        <f>N1300</f>
        <v>0</v>
      </c>
      <c r="E1277" s="97"/>
      <c r="J1277" s="71">
        <v>2220403</v>
      </c>
      <c r="K1277" s="72" t="s">
        <v>1175</v>
      </c>
      <c r="L1277" s="68"/>
    </row>
    <row r="1278" spans="1:12" ht="20.25" customHeight="1">
      <c r="A1278" s="71">
        <v>2240108</v>
      </c>
      <c r="B1278" s="72" t="s">
        <v>1207</v>
      </c>
      <c r="C1278" s="73"/>
      <c r="D1278" s="73">
        <f>N1301</f>
        <v>0</v>
      </c>
      <c r="E1278" s="97"/>
      <c r="J1278" s="71">
        <v>2220404</v>
      </c>
      <c r="K1278" s="72" t="s">
        <v>1177</v>
      </c>
      <c r="L1278" s="68"/>
    </row>
    <row r="1279" spans="1:12" ht="20.25" customHeight="1">
      <c r="A1279" s="71">
        <v>2240109</v>
      </c>
      <c r="B1279" s="72" t="s">
        <v>1208</v>
      </c>
      <c r="C1279" s="73"/>
      <c r="D1279" s="73">
        <f>N1302</f>
        <v>0</v>
      </c>
      <c r="E1279" s="97"/>
      <c r="J1279" s="71">
        <v>2220499</v>
      </c>
      <c r="K1279" s="72" t="s">
        <v>1179</v>
      </c>
      <c r="L1279" s="68"/>
    </row>
    <row r="1280" spans="1:12" ht="20.25" customHeight="1">
      <c r="A1280" s="71">
        <v>2240150</v>
      </c>
      <c r="B1280" s="72" t="s">
        <v>87</v>
      </c>
      <c r="C1280" s="73"/>
      <c r="D1280" s="73">
        <f>N1303</f>
        <v>0</v>
      </c>
      <c r="E1280" s="97"/>
      <c r="J1280" s="69">
        <v>22205</v>
      </c>
      <c r="K1280" s="69" t="s">
        <v>1180</v>
      </c>
      <c r="L1280" s="68"/>
    </row>
    <row r="1281" spans="1:12" ht="20.25" customHeight="1">
      <c r="A1281" s="71">
        <v>2240199</v>
      </c>
      <c r="B1281" s="72" t="s">
        <v>1209</v>
      </c>
      <c r="C1281" s="73">
        <v>51</v>
      </c>
      <c r="D1281" s="73">
        <f>N1304</f>
        <v>0</v>
      </c>
      <c r="E1281" s="97">
        <f t="shared" si="74"/>
        <v>0</v>
      </c>
      <c r="J1281" s="71">
        <v>2220501</v>
      </c>
      <c r="K1281" s="72" t="s">
        <v>1181</v>
      </c>
      <c r="L1281" s="68"/>
    </row>
    <row r="1282" spans="1:12" ht="20.25" customHeight="1">
      <c r="A1282" s="69">
        <v>22402</v>
      </c>
      <c r="B1282" s="69" t="s">
        <v>1210</v>
      </c>
      <c r="C1282" s="70">
        <f>SUM(C1283:C1287)</f>
        <v>15</v>
      </c>
      <c r="D1282" s="70">
        <f>SUM(D1283:D1287)</f>
        <v>12</v>
      </c>
      <c r="E1282" s="97">
        <f t="shared" si="74"/>
        <v>0.8</v>
      </c>
      <c r="J1282" s="71">
        <v>2220502</v>
      </c>
      <c r="K1282" s="72" t="s">
        <v>1182</v>
      </c>
      <c r="L1282" s="68"/>
    </row>
    <row r="1283" spans="1:12" ht="20.25" customHeight="1">
      <c r="A1283" s="71">
        <v>2240201</v>
      </c>
      <c r="B1283" s="72" t="s">
        <v>78</v>
      </c>
      <c r="C1283" s="73"/>
      <c r="D1283" s="73">
        <f>N1306</f>
        <v>0</v>
      </c>
      <c r="E1283" s="97"/>
      <c r="J1283" s="71">
        <v>2220503</v>
      </c>
      <c r="K1283" s="72" t="s">
        <v>1184</v>
      </c>
      <c r="L1283" s="68"/>
    </row>
    <row r="1284" spans="1:12" ht="20.25" customHeight="1">
      <c r="A1284" s="71">
        <v>2240202</v>
      </c>
      <c r="B1284" s="72" t="s">
        <v>79</v>
      </c>
      <c r="C1284" s="73"/>
      <c r="D1284" s="73">
        <f>N1307</f>
        <v>0</v>
      </c>
      <c r="E1284" s="97"/>
      <c r="J1284" s="71">
        <v>2220504</v>
      </c>
      <c r="K1284" s="72" t="s">
        <v>1186</v>
      </c>
      <c r="L1284" s="68"/>
    </row>
    <row r="1285" spans="1:12" ht="20.25" customHeight="1">
      <c r="A1285" s="71">
        <v>2240203</v>
      </c>
      <c r="B1285" s="72" t="s">
        <v>80</v>
      </c>
      <c r="C1285" s="73"/>
      <c r="D1285" s="73">
        <f>N1308</f>
        <v>0</v>
      </c>
      <c r="E1285" s="97"/>
      <c r="J1285" s="71">
        <v>2220505</v>
      </c>
      <c r="K1285" s="72" t="s">
        <v>1188</v>
      </c>
      <c r="L1285" s="68"/>
    </row>
    <row r="1286" spans="1:12" ht="20.25" customHeight="1">
      <c r="A1286" s="71">
        <v>2240204</v>
      </c>
      <c r="B1286" s="72" t="s">
        <v>1211</v>
      </c>
      <c r="C1286" s="73"/>
      <c r="D1286" s="73">
        <f>N1309</f>
        <v>0</v>
      </c>
      <c r="E1286" s="97"/>
      <c r="J1286" s="71">
        <v>2220506</v>
      </c>
      <c r="K1286" s="72" t="s">
        <v>1190</v>
      </c>
      <c r="L1286" s="68"/>
    </row>
    <row r="1287" spans="1:12" ht="20.25" customHeight="1">
      <c r="A1287" s="71">
        <v>2240299</v>
      </c>
      <c r="B1287" s="72" t="s">
        <v>1212</v>
      </c>
      <c r="C1287" s="73">
        <v>15</v>
      </c>
      <c r="D1287" s="73">
        <v>12</v>
      </c>
      <c r="E1287" s="98">
        <f t="shared" ref="E1287:E1348" si="75">D1287/C1287</f>
        <v>0.8</v>
      </c>
      <c r="J1287" s="71">
        <v>2220507</v>
      </c>
      <c r="K1287" s="72" t="s">
        <v>1192</v>
      </c>
      <c r="L1287" s="68"/>
    </row>
    <row r="1288" spans="1:12" ht="20.25" customHeight="1">
      <c r="A1288" s="69">
        <v>22403</v>
      </c>
      <c r="B1288" s="69" t="s">
        <v>1213</v>
      </c>
      <c r="C1288" s="75">
        <f>SUM(C1289:C1293)</f>
        <v>0</v>
      </c>
      <c r="D1288" s="75">
        <f>SUM(D1289:D1293)</f>
        <v>0</v>
      </c>
      <c r="E1288" s="97"/>
      <c r="J1288" s="71">
        <v>2220508</v>
      </c>
      <c r="K1288" s="72" t="s">
        <v>1194</v>
      </c>
      <c r="L1288" s="68"/>
    </row>
    <row r="1289" spans="1:12" ht="20.25" customHeight="1">
      <c r="A1289" s="71">
        <v>2240301</v>
      </c>
      <c r="B1289" s="72" t="s">
        <v>78</v>
      </c>
      <c r="C1289" s="74"/>
      <c r="D1289" s="74">
        <f>N1312</f>
        <v>0</v>
      </c>
      <c r="E1289" s="97"/>
      <c r="J1289" s="71">
        <v>2220509</v>
      </c>
      <c r="K1289" s="72" t="s">
        <v>1196</v>
      </c>
      <c r="L1289" s="68"/>
    </row>
    <row r="1290" spans="1:12" ht="20.25" customHeight="1">
      <c r="A1290" s="71">
        <v>2240302</v>
      </c>
      <c r="B1290" s="72" t="s">
        <v>79</v>
      </c>
      <c r="C1290" s="74"/>
      <c r="D1290" s="74">
        <f>N1313</f>
        <v>0</v>
      </c>
      <c r="E1290" s="97"/>
      <c r="J1290" s="71">
        <v>2220510</v>
      </c>
      <c r="K1290" s="72" t="s">
        <v>1198</v>
      </c>
      <c r="L1290" s="68"/>
    </row>
    <row r="1291" spans="1:12" ht="20.25" customHeight="1">
      <c r="A1291" s="71">
        <v>2240303</v>
      </c>
      <c r="B1291" s="72" t="s">
        <v>80</v>
      </c>
      <c r="C1291" s="74"/>
      <c r="D1291" s="74">
        <f>N1314</f>
        <v>0</v>
      </c>
      <c r="E1291" s="97"/>
      <c r="J1291" s="71">
        <v>2220599</v>
      </c>
      <c r="K1291" s="72" t="s">
        <v>1199</v>
      </c>
      <c r="L1291" s="68"/>
    </row>
    <row r="1292" spans="1:12" ht="20.25" customHeight="1">
      <c r="A1292" s="71">
        <v>2240304</v>
      </c>
      <c r="B1292" s="72" t="s">
        <v>1214</v>
      </c>
      <c r="C1292" s="74"/>
      <c r="D1292" s="74">
        <f>N1315</f>
        <v>0</v>
      </c>
      <c r="E1292" s="97"/>
      <c r="J1292" s="69">
        <v>224</v>
      </c>
      <c r="K1292" s="69" t="s">
        <v>1201</v>
      </c>
      <c r="L1292" s="68"/>
    </row>
    <row r="1293" spans="1:12" ht="20.25" customHeight="1">
      <c r="A1293" s="71">
        <v>2240399</v>
      </c>
      <c r="B1293" s="72" t="s">
        <v>1215</v>
      </c>
      <c r="C1293" s="74"/>
      <c r="D1293" s="74">
        <f>N1316</f>
        <v>0</v>
      </c>
      <c r="E1293" s="97"/>
      <c r="J1293" s="69">
        <v>22401</v>
      </c>
      <c r="K1293" s="69" t="s">
        <v>1202</v>
      </c>
      <c r="L1293" s="68"/>
    </row>
    <row r="1294" spans="1:12" ht="20.25" customHeight="1">
      <c r="A1294" s="69">
        <v>22404</v>
      </c>
      <c r="B1294" s="69" t="s">
        <v>1216</v>
      </c>
      <c r="C1294" s="75">
        <f>SUM(C1295:C1301)</f>
        <v>0</v>
      </c>
      <c r="D1294" s="75">
        <f>SUM(D1295:D1301)</f>
        <v>0</v>
      </c>
      <c r="E1294" s="97"/>
      <c r="J1294" s="71">
        <v>2240101</v>
      </c>
      <c r="K1294" s="72" t="s">
        <v>78</v>
      </c>
      <c r="L1294" s="68"/>
    </row>
    <row r="1295" spans="1:12" ht="20.25" customHeight="1">
      <c r="A1295" s="71">
        <v>2240401</v>
      </c>
      <c r="B1295" s="72" t="s">
        <v>78</v>
      </c>
      <c r="C1295" s="74"/>
      <c r="D1295" s="74">
        <f t="shared" ref="D1295:D1301" si="76">N1318</f>
        <v>0</v>
      </c>
      <c r="E1295" s="97"/>
      <c r="J1295" s="71">
        <v>2240102</v>
      </c>
      <c r="K1295" s="72" t="s">
        <v>79</v>
      </c>
      <c r="L1295" s="68"/>
    </row>
    <row r="1296" spans="1:12" ht="20.25" customHeight="1">
      <c r="A1296" s="71">
        <v>2240402</v>
      </c>
      <c r="B1296" s="72" t="s">
        <v>79</v>
      </c>
      <c r="C1296" s="74"/>
      <c r="D1296" s="74">
        <f t="shared" si="76"/>
        <v>0</v>
      </c>
      <c r="E1296" s="97"/>
      <c r="J1296" s="71">
        <v>2240103</v>
      </c>
      <c r="K1296" s="72" t="s">
        <v>80</v>
      </c>
      <c r="L1296" s="68"/>
    </row>
    <row r="1297" spans="1:12" ht="20.25" customHeight="1">
      <c r="A1297" s="71">
        <v>2240403</v>
      </c>
      <c r="B1297" s="72" t="s">
        <v>80</v>
      </c>
      <c r="C1297" s="74"/>
      <c r="D1297" s="74">
        <f t="shared" si="76"/>
        <v>0</v>
      </c>
      <c r="E1297" s="97"/>
      <c r="J1297" s="71">
        <v>2240104</v>
      </c>
      <c r="K1297" s="72" t="s">
        <v>1203</v>
      </c>
      <c r="L1297" s="68"/>
    </row>
    <row r="1298" spans="1:12" ht="20.25" customHeight="1">
      <c r="A1298" s="71">
        <v>2240404</v>
      </c>
      <c r="B1298" s="72" t="s">
        <v>1217</v>
      </c>
      <c r="C1298" s="74"/>
      <c r="D1298" s="74">
        <f t="shared" si="76"/>
        <v>0</v>
      </c>
      <c r="E1298" s="97"/>
      <c r="J1298" s="71">
        <v>2240105</v>
      </c>
      <c r="K1298" s="72" t="s">
        <v>1204</v>
      </c>
      <c r="L1298" s="68"/>
    </row>
    <row r="1299" spans="1:12" ht="20.25" customHeight="1">
      <c r="A1299" s="71">
        <v>2240405</v>
      </c>
      <c r="B1299" s="72" t="s">
        <v>1218</v>
      </c>
      <c r="C1299" s="74"/>
      <c r="D1299" s="74">
        <f t="shared" si="76"/>
        <v>0</v>
      </c>
      <c r="E1299" s="97"/>
      <c r="J1299" s="71">
        <v>2240106</v>
      </c>
      <c r="K1299" s="72" t="s">
        <v>1205</v>
      </c>
      <c r="L1299" s="68"/>
    </row>
    <row r="1300" spans="1:12" ht="20.25" customHeight="1">
      <c r="A1300" s="71">
        <v>2240450</v>
      </c>
      <c r="B1300" s="72" t="s">
        <v>87</v>
      </c>
      <c r="C1300" s="74"/>
      <c r="D1300" s="74">
        <f t="shared" si="76"/>
        <v>0</v>
      </c>
      <c r="E1300" s="97"/>
      <c r="J1300" s="71">
        <v>2240107</v>
      </c>
      <c r="K1300" s="72" t="s">
        <v>1206</v>
      </c>
      <c r="L1300" s="68"/>
    </row>
    <row r="1301" spans="1:12" ht="20.25" customHeight="1">
      <c r="A1301" s="71">
        <v>2240499</v>
      </c>
      <c r="B1301" s="72" t="s">
        <v>1219</v>
      </c>
      <c r="C1301" s="74"/>
      <c r="D1301" s="74">
        <f t="shared" si="76"/>
        <v>0</v>
      </c>
      <c r="E1301" s="97"/>
      <c r="J1301" s="71">
        <v>2240108</v>
      </c>
      <c r="K1301" s="72" t="s">
        <v>1207</v>
      </c>
      <c r="L1301" s="68"/>
    </row>
    <row r="1302" spans="1:12" ht="20.25" customHeight="1">
      <c r="A1302" s="69">
        <v>22405</v>
      </c>
      <c r="B1302" s="69" t="s">
        <v>1220</v>
      </c>
      <c r="C1302" s="75">
        <f>SUM(C1303:C1314)</f>
        <v>0</v>
      </c>
      <c r="D1302" s="75">
        <f>SUM(D1303:D1314)</f>
        <v>0</v>
      </c>
      <c r="E1302" s="97"/>
      <c r="J1302" s="71">
        <v>2240109</v>
      </c>
      <c r="K1302" s="72" t="s">
        <v>1208</v>
      </c>
      <c r="L1302" s="68"/>
    </row>
    <row r="1303" spans="1:12" ht="20.25" customHeight="1">
      <c r="A1303" s="71">
        <v>2240501</v>
      </c>
      <c r="B1303" s="72" t="s">
        <v>78</v>
      </c>
      <c r="C1303" s="74"/>
      <c r="D1303" s="74">
        <f t="shared" ref="D1303:D1314" si="77">N1326</f>
        <v>0</v>
      </c>
      <c r="E1303" s="97"/>
      <c r="J1303" s="71">
        <v>2240150</v>
      </c>
      <c r="K1303" s="72" t="s">
        <v>87</v>
      </c>
      <c r="L1303" s="68"/>
    </row>
    <row r="1304" spans="1:12" ht="20.25" customHeight="1">
      <c r="A1304" s="71">
        <v>2240502</v>
      </c>
      <c r="B1304" s="72" t="s">
        <v>79</v>
      </c>
      <c r="C1304" s="74"/>
      <c r="D1304" s="74">
        <f t="shared" si="77"/>
        <v>0</v>
      </c>
      <c r="E1304" s="97"/>
      <c r="J1304" s="71">
        <v>2240199</v>
      </c>
      <c r="K1304" s="72" t="s">
        <v>1209</v>
      </c>
      <c r="L1304" s="68"/>
    </row>
    <row r="1305" spans="1:12" ht="20.25" customHeight="1">
      <c r="A1305" s="71">
        <v>2240503</v>
      </c>
      <c r="B1305" s="72" t="s">
        <v>80</v>
      </c>
      <c r="C1305" s="74"/>
      <c r="D1305" s="74">
        <f t="shared" si="77"/>
        <v>0</v>
      </c>
      <c r="E1305" s="97"/>
      <c r="J1305" s="69">
        <v>22402</v>
      </c>
      <c r="K1305" s="69" t="s">
        <v>1210</v>
      </c>
      <c r="L1305" s="68"/>
    </row>
    <row r="1306" spans="1:12" ht="20.25" customHeight="1">
      <c r="A1306" s="71">
        <v>2240504</v>
      </c>
      <c r="B1306" s="72" t="s">
        <v>1221</v>
      </c>
      <c r="C1306" s="74"/>
      <c r="D1306" s="74">
        <f t="shared" si="77"/>
        <v>0</v>
      </c>
      <c r="E1306" s="97"/>
      <c r="J1306" s="71">
        <v>2240201</v>
      </c>
      <c r="K1306" s="72" t="s">
        <v>78</v>
      </c>
      <c r="L1306" s="68"/>
    </row>
    <row r="1307" spans="1:12" ht="20.25" customHeight="1">
      <c r="A1307" s="71">
        <v>2240505</v>
      </c>
      <c r="B1307" s="72" t="s">
        <v>1222</v>
      </c>
      <c r="C1307" s="74"/>
      <c r="D1307" s="74">
        <f t="shared" si="77"/>
        <v>0</v>
      </c>
      <c r="E1307" s="97"/>
      <c r="J1307" s="71">
        <v>2240202</v>
      </c>
      <c r="K1307" s="72" t="s">
        <v>79</v>
      </c>
      <c r="L1307" s="68"/>
    </row>
    <row r="1308" spans="1:12" ht="20.25" customHeight="1">
      <c r="A1308" s="71">
        <v>2240506</v>
      </c>
      <c r="B1308" s="72" t="s">
        <v>1223</v>
      </c>
      <c r="C1308" s="74"/>
      <c r="D1308" s="74">
        <f t="shared" si="77"/>
        <v>0</v>
      </c>
      <c r="E1308" s="97"/>
      <c r="J1308" s="71">
        <v>2240203</v>
      </c>
      <c r="K1308" s="72" t="s">
        <v>80</v>
      </c>
      <c r="L1308" s="68"/>
    </row>
    <row r="1309" spans="1:12" ht="20.25" customHeight="1">
      <c r="A1309" s="71">
        <v>2240507</v>
      </c>
      <c r="B1309" s="72" t="s">
        <v>1224</v>
      </c>
      <c r="C1309" s="74"/>
      <c r="D1309" s="74">
        <f t="shared" si="77"/>
        <v>0</v>
      </c>
      <c r="E1309" s="97"/>
      <c r="J1309" s="71">
        <v>2240204</v>
      </c>
      <c r="K1309" s="72" t="s">
        <v>1211</v>
      </c>
      <c r="L1309" s="68"/>
    </row>
    <row r="1310" spans="1:12" ht="20.25" customHeight="1">
      <c r="A1310" s="71">
        <v>2240508</v>
      </c>
      <c r="B1310" s="72" t="s">
        <v>1225</v>
      </c>
      <c r="C1310" s="74"/>
      <c r="D1310" s="74">
        <f t="shared" si="77"/>
        <v>0</v>
      </c>
      <c r="E1310" s="97"/>
      <c r="J1310" s="71">
        <v>2240299</v>
      </c>
      <c r="K1310" s="72" t="s">
        <v>1212</v>
      </c>
      <c r="L1310" s="68"/>
    </row>
    <row r="1311" spans="1:12" ht="20.25" customHeight="1">
      <c r="A1311" s="71">
        <v>2240509</v>
      </c>
      <c r="B1311" s="72" t="s">
        <v>1226</v>
      </c>
      <c r="C1311" s="74"/>
      <c r="D1311" s="74">
        <f t="shared" si="77"/>
        <v>0</v>
      </c>
      <c r="E1311" s="97"/>
      <c r="J1311" s="69">
        <v>22403</v>
      </c>
      <c r="K1311" s="69" t="s">
        <v>1213</v>
      </c>
      <c r="L1311" s="68"/>
    </row>
    <row r="1312" spans="1:12" ht="20.25" customHeight="1">
      <c r="A1312" s="71">
        <v>2240510</v>
      </c>
      <c r="B1312" s="72" t="s">
        <v>1227</v>
      </c>
      <c r="C1312" s="74"/>
      <c r="D1312" s="74">
        <f t="shared" si="77"/>
        <v>0</v>
      </c>
      <c r="E1312" s="97"/>
      <c r="J1312" s="71">
        <v>2240301</v>
      </c>
      <c r="K1312" s="72" t="s">
        <v>78</v>
      </c>
      <c r="L1312" s="68"/>
    </row>
    <row r="1313" spans="1:12" ht="20.25" customHeight="1">
      <c r="A1313" s="71">
        <v>2240550</v>
      </c>
      <c r="B1313" s="72" t="s">
        <v>1228</v>
      </c>
      <c r="C1313" s="74"/>
      <c r="D1313" s="74">
        <f t="shared" si="77"/>
        <v>0</v>
      </c>
      <c r="E1313" s="97"/>
      <c r="J1313" s="71">
        <v>2240302</v>
      </c>
      <c r="K1313" s="72" t="s">
        <v>79</v>
      </c>
      <c r="L1313" s="68"/>
    </row>
    <row r="1314" spans="1:12" ht="20.25" customHeight="1">
      <c r="A1314" s="71">
        <v>2240599</v>
      </c>
      <c r="B1314" s="72" t="s">
        <v>1229</v>
      </c>
      <c r="C1314" s="74"/>
      <c r="D1314" s="74">
        <f t="shared" si="77"/>
        <v>0</v>
      </c>
      <c r="E1314" s="97"/>
      <c r="J1314" s="71">
        <v>2240303</v>
      </c>
      <c r="K1314" s="72" t="s">
        <v>80</v>
      </c>
      <c r="L1314" s="68"/>
    </row>
    <row r="1315" spans="1:12" ht="20.25" customHeight="1">
      <c r="A1315" s="69">
        <v>22406</v>
      </c>
      <c r="B1315" s="69" t="s">
        <v>1230</v>
      </c>
      <c r="C1315" s="70">
        <f>SUM(C1316:C1318)</f>
        <v>0</v>
      </c>
      <c r="D1315" s="70">
        <f>SUM(D1316:D1318)</f>
        <v>0</v>
      </c>
      <c r="E1315" s="97"/>
      <c r="J1315" s="71">
        <v>2240304</v>
      </c>
      <c r="K1315" s="72" t="s">
        <v>1214</v>
      </c>
      <c r="L1315" s="68"/>
    </row>
    <row r="1316" spans="1:12" ht="20.25" customHeight="1">
      <c r="A1316" s="71">
        <v>2240601</v>
      </c>
      <c r="B1316" s="72" t="s">
        <v>1231</v>
      </c>
      <c r="C1316" s="73"/>
      <c r="D1316" s="73">
        <f>N1339</f>
        <v>0</v>
      </c>
      <c r="E1316" s="97"/>
      <c r="J1316" s="71">
        <v>2240399</v>
      </c>
      <c r="K1316" s="72" t="s">
        <v>1215</v>
      </c>
      <c r="L1316" s="68"/>
    </row>
    <row r="1317" spans="1:12" ht="20.25" customHeight="1">
      <c r="A1317" s="71">
        <v>2240602</v>
      </c>
      <c r="B1317" s="72" t="s">
        <v>1232</v>
      </c>
      <c r="C1317" s="73"/>
      <c r="D1317" s="73">
        <f>N1340</f>
        <v>0</v>
      </c>
      <c r="E1317" s="97"/>
      <c r="J1317" s="69">
        <v>22404</v>
      </c>
      <c r="K1317" s="69" t="s">
        <v>1216</v>
      </c>
      <c r="L1317" s="68"/>
    </row>
    <row r="1318" spans="1:12" ht="20.25" customHeight="1">
      <c r="A1318" s="71">
        <v>2240699</v>
      </c>
      <c r="B1318" s="72" t="s">
        <v>1233</v>
      </c>
      <c r="C1318" s="73"/>
      <c r="D1318" s="73">
        <f>N1341</f>
        <v>0</v>
      </c>
      <c r="E1318" s="97"/>
      <c r="J1318" s="71">
        <v>2240401</v>
      </c>
      <c r="K1318" s="72" t="s">
        <v>78</v>
      </c>
      <c r="L1318" s="68"/>
    </row>
    <row r="1319" spans="1:12" ht="20.25" customHeight="1">
      <c r="A1319" s="69">
        <v>22407</v>
      </c>
      <c r="B1319" s="69" t="s">
        <v>1234</v>
      </c>
      <c r="C1319" s="70">
        <f>SUM(C1320:C1322)</f>
        <v>0</v>
      </c>
      <c r="D1319" s="70">
        <f>SUM(D1320:D1322)</f>
        <v>0.4</v>
      </c>
      <c r="E1319" s="97"/>
      <c r="J1319" s="71">
        <v>2240402</v>
      </c>
      <c r="K1319" s="72" t="s">
        <v>79</v>
      </c>
      <c r="L1319" s="68"/>
    </row>
    <row r="1320" spans="1:12" ht="20.25" customHeight="1">
      <c r="A1320" s="71">
        <v>2240703</v>
      </c>
      <c r="B1320" s="72" t="s">
        <v>1235</v>
      </c>
      <c r="C1320" s="73"/>
      <c r="D1320" s="73">
        <v>0.4</v>
      </c>
      <c r="E1320" s="97"/>
      <c r="J1320" s="71">
        <v>2240403</v>
      </c>
      <c r="K1320" s="72" t="s">
        <v>80</v>
      </c>
      <c r="L1320" s="68"/>
    </row>
    <row r="1321" spans="1:12" ht="20.25" customHeight="1">
      <c r="A1321" s="71">
        <v>2240704</v>
      </c>
      <c r="B1321" s="72" t="s">
        <v>1236</v>
      </c>
      <c r="C1321" s="73"/>
      <c r="D1321" s="73"/>
      <c r="E1321" s="97"/>
      <c r="J1321" s="71">
        <v>2240404</v>
      </c>
      <c r="K1321" s="72" t="s">
        <v>1217</v>
      </c>
      <c r="L1321" s="68"/>
    </row>
    <row r="1322" spans="1:12" ht="20.25" customHeight="1">
      <c r="A1322" s="71">
        <v>2240799</v>
      </c>
      <c r="B1322" s="72" t="s">
        <v>1237</v>
      </c>
      <c r="C1322" s="73"/>
      <c r="D1322" s="73"/>
      <c r="E1322" s="97"/>
      <c r="J1322" s="71">
        <v>2240405</v>
      </c>
      <c r="K1322" s="72" t="s">
        <v>1218</v>
      </c>
      <c r="L1322" s="68"/>
    </row>
    <row r="1323" spans="1:12" ht="20.25" customHeight="1">
      <c r="A1323" s="69">
        <v>22499</v>
      </c>
      <c r="B1323" s="69" t="s">
        <v>1238</v>
      </c>
      <c r="C1323" s="75">
        <f>C1324</f>
        <v>0</v>
      </c>
      <c r="D1323" s="75">
        <f>D1324</f>
        <v>0</v>
      </c>
      <c r="E1323" s="97"/>
      <c r="J1323" s="71">
        <v>2240450</v>
      </c>
      <c r="K1323" s="72" t="s">
        <v>87</v>
      </c>
      <c r="L1323" s="68"/>
    </row>
    <row r="1324" spans="1:12" s="81" customFormat="1" ht="20.25" customHeight="1">
      <c r="A1324" s="71">
        <v>2249999</v>
      </c>
      <c r="B1324" s="72" t="s">
        <v>1239</v>
      </c>
      <c r="C1324" s="74"/>
      <c r="D1324" s="74">
        <f>N1348</f>
        <v>0</v>
      </c>
      <c r="E1324" s="97"/>
      <c r="F1324" s="91"/>
      <c r="G1324" s="91"/>
      <c r="H1324" s="82"/>
      <c r="J1324" s="71">
        <v>2240499</v>
      </c>
      <c r="K1324" s="72" t="s">
        <v>1219</v>
      </c>
      <c r="L1324" s="68"/>
    </row>
    <row r="1325" spans="1:12" ht="20.25" customHeight="1">
      <c r="A1325" s="69">
        <v>227</v>
      </c>
      <c r="B1325" s="69" t="s">
        <v>1240</v>
      </c>
      <c r="C1325" s="70">
        <f>M1349</f>
        <v>0</v>
      </c>
      <c r="D1325" s="70">
        <v>34</v>
      </c>
      <c r="E1325" s="97"/>
      <c r="J1325" s="69">
        <v>22405</v>
      </c>
      <c r="K1325" s="69" t="s">
        <v>1220</v>
      </c>
      <c r="L1325" s="68"/>
    </row>
    <row r="1326" spans="1:12" ht="20.25" customHeight="1">
      <c r="A1326" s="69">
        <v>229</v>
      </c>
      <c r="B1326" s="69" t="s">
        <v>273</v>
      </c>
      <c r="C1326" s="70">
        <f>C1327+C1329</f>
        <v>0</v>
      </c>
      <c r="D1326" s="70">
        <f>D1327+D1329</f>
        <v>0</v>
      </c>
      <c r="E1326" s="97"/>
      <c r="J1326" s="71">
        <v>2240501</v>
      </c>
      <c r="K1326" s="72" t="s">
        <v>78</v>
      </c>
      <c r="L1326" s="68"/>
    </row>
    <row r="1327" spans="1:12" ht="20.25" customHeight="1">
      <c r="A1327" s="69">
        <v>22902</v>
      </c>
      <c r="B1327" s="69" t="s">
        <v>1241</v>
      </c>
      <c r="C1327" s="70">
        <f>C1328</f>
        <v>0</v>
      </c>
      <c r="D1327" s="70">
        <f>D1328</f>
        <v>0</v>
      </c>
      <c r="E1327" s="97"/>
      <c r="J1327" s="71">
        <v>2240502</v>
      </c>
      <c r="K1327" s="72" t="s">
        <v>79</v>
      </c>
      <c r="L1327" s="68"/>
    </row>
    <row r="1328" spans="1:12" s="81" customFormat="1" ht="20.25" customHeight="1">
      <c r="A1328" s="71">
        <v>2290201</v>
      </c>
      <c r="B1328" s="72" t="s">
        <v>1242</v>
      </c>
      <c r="C1328" s="73"/>
      <c r="D1328" s="73">
        <f>N1351</f>
        <v>0</v>
      </c>
      <c r="E1328" s="97"/>
      <c r="F1328" s="91"/>
      <c r="G1328" s="91"/>
      <c r="H1328" s="82"/>
      <c r="J1328" s="71">
        <v>2240503</v>
      </c>
      <c r="K1328" s="72" t="s">
        <v>80</v>
      </c>
      <c r="L1328" s="68"/>
    </row>
    <row r="1329" spans="1:12" ht="20.25" customHeight="1">
      <c r="A1329" s="69">
        <v>22999</v>
      </c>
      <c r="B1329" s="69" t="s">
        <v>1086</v>
      </c>
      <c r="C1329" s="70">
        <f>C1330</f>
        <v>0</v>
      </c>
      <c r="D1329" s="70">
        <f>D1330</f>
        <v>0</v>
      </c>
      <c r="E1329" s="97"/>
      <c r="J1329" s="71">
        <v>2240504</v>
      </c>
      <c r="K1329" s="72" t="s">
        <v>1221</v>
      </c>
      <c r="L1329" s="68"/>
    </row>
    <row r="1330" spans="1:12" ht="20.25" customHeight="1">
      <c r="A1330" s="71">
        <v>2299999</v>
      </c>
      <c r="B1330" s="72" t="s">
        <v>273</v>
      </c>
      <c r="C1330" s="73"/>
      <c r="D1330" s="73">
        <f>N1353</f>
        <v>0</v>
      </c>
      <c r="E1330" s="97"/>
      <c r="J1330" s="71">
        <v>2240505</v>
      </c>
      <c r="K1330" s="72" t="s">
        <v>1222</v>
      </c>
      <c r="L1330" s="68"/>
    </row>
    <row r="1331" spans="1:12" ht="20.25" customHeight="1">
      <c r="A1331" s="69">
        <v>232</v>
      </c>
      <c r="B1331" s="69" t="s">
        <v>1243</v>
      </c>
      <c r="C1331" s="70">
        <f>C1332+C1333+C1334</f>
        <v>0</v>
      </c>
      <c r="D1331" s="70">
        <f>D1332+D1333+D1334</f>
        <v>0</v>
      </c>
      <c r="E1331" s="97"/>
      <c r="J1331" s="71">
        <v>2240506</v>
      </c>
      <c r="K1331" s="72" t="s">
        <v>1223</v>
      </c>
      <c r="L1331" s="68"/>
    </row>
    <row r="1332" spans="1:12" ht="20.25" customHeight="1">
      <c r="A1332" s="69">
        <v>23201</v>
      </c>
      <c r="B1332" s="69" t="s">
        <v>1244</v>
      </c>
      <c r="C1332" s="70">
        <f t="shared" ref="C1332:D1333" si="78">M1355</f>
        <v>0</v>
      </c>
      <c r="D1332" s="70">
        <f t="shared" si="78"/>
        <v>0</v>
      </c>
      <c r="E1332" s="97"/>
      <c r="J1332" s="71">
        <v>2240507</v>
      </c>
      <c r="K1332" s="72" t="s">
        <v>1224</v>
      </c>
      <c r="L1332" s="68"/>
    </row>
    <row r="1333" spans="1:12" ht="20.25" customHeight="1">
      <c r="A1333" s="69">
        <v>23202</v>
      </c>
      <c r="B1333" s="69" t="s">
        <v>1245</v>
      </c>
      <c r="C1333" s="70">
        <f t="shared" si="78"/>
        <v>0</v>
      </c>
      <c r="D1333" s="70">
        <f t="shared" si="78"/>
        <v>0</v>
      </c>
      <c r="E1333" s="97"/>
      <c r="J1333" s="71">
        <v>2240508</v>
      </c>
      <c r="K1333" s="72" t="s">
        <v>1225</v>
      </c>
      <c r="L1333" s="68"/>
    </row>
    <row r="1334" spans="1:12" ht="20.25" customHeight="1">
      <c r="A1334" s="69">
        <v>23203</v>
      </c>
      <c r="B1334" s="69" t="s">
        <v>1246</v>
      </c>
      <c r="C1334" s="70">
        <f>SUM(C1335:C1338)</f>
        <v>0</v>
      </c>
      <c r="D1334" s="70">
        <f>SUM(D1335:D1338)</f>
        <v>0</v>
      </c>
      <c r="E1334" s="97"/>
      <c r="J1334" s="71">
        <v>2240509</v>
      </c>
      <c r="K1334" s="72" t="s">
        <v>1226</v>
      </c>
      <c r="L1334" s="68"/>
    </row>
    <row r="1335" spans="1:12" ht="20.25" customHeight="1">
      <c r="A1335" s="71">
        <v>2320301</v>
      </c>
      <c r="B1335" s="72" t="s">
        <v>1247</v>
      </c>
      <c r="C1335" s="73"/>
      <c r="D1335" s="73">
        <f>N1358</f>
        <v>0</v>
      </c>
      <c r="E1335" s="97"/>
      <c r="J1335" s="71">
        <v>2240510</v>
      </c>
      <c r="K1335" s="72" t="s">
        <v>1227</v>
      </c>
      <c r="L1335" s="68"/>
    </row>
    <row r="1336" spans="1:12" ht="20.25" customHeight="1">
      <c r="A1336" s="71">
        <v>2320302</v>
      </c>
      <c r="B1336" s="72" t="s">
        <v>1248</v>
      </c>
      <c r="C1336" s="73"/>
      <c r="D1336" s="73">
        <f>N1359</f>
        <v>0</v>
      </c>
      <c r="E1336" s="97"/>
      <c r="J1336" s="71">
        <v>2240550</v>
      </c>
      <c r="K1336" s="72" t="s">
        <v>1228</v>
      </c>
      <c r="L1336" s="68"/>
    </row>
    <row r="1337" spans="1:12" ht="20.25" customHeight="1">
      <c r="A1337" s="71">
        <v>2320303</v>
      </c>
      <c r="B1337" s="72" t="s">
        <v>1249</v>
      </c>
      <c r="C1337" s="73"/>
      <c r="D1337" s="73">
        <f>N1360</f>
        <v>0</v>
      </c>
      <c r="E1337" s="97"/>
      <c r="J1337" s="71">
        <v>2240599</v>
      </c>
      <c r="K1337" s="72" t="s">
        <v>1229</v>
      </c>
      <c r="L1337" s="68"/>
    </row>
    <row r="1338" spans="1:12" ht="20.25" customHeight="1">
      <c r="A1338" s="71">
        <v>2320399</v>
      </c>
      <c r="B1338" s="72" t="s">
        <v>1250</v>
      </c>
      <c r="C1338" s="73"/>
      <c r="D1338" s="73">
        <f>N1361</f>
        <v>0</v>
      </c>
      <c r="E1338" s="97"/>
      <c r="J1338" s="69">
        <v>22406</v>
      </c>
      <c r="K1338" s="69" t="s">
        <v>1230</v>
      </c>
      <c r="L1338" s="68"/>
    </row>
    <row r="1339" spans="1:12" ht="20.25" customHeight="1">
      <c r="A1339" s="69">
        <v>233</v>
      </c>
      <c r="B1339" s="69" t="s">
        <v>1251</v>
      </c>
      <c r="C1339" s="70">
        <f>SUM(C1340:C1342)</f>
        <v>0</v>
      </c>
      <c r="D1339" s="70">
        <f>SUM(D1340:D1342)</f>
        <v>0</v>
      </c>
      <c r="E1339" s="97"/>
      <c r="J1339" s="71">
        <v>2240601</v>
      </c>
      <c r="K1339" s="72" t="s">
        <v>1231</v>
      </c>
      <c r="L1339" s="68"/>
    </row>
    <row r="1340" spans="1:12" ht="20.25" customHeight="1">
      <c r="A1340" s="71">
        <v>23301</v>
      </c>
      <c r="B1340" s="71" t="s">
        <v>1252</v>
      </c>
      <c r="C1340" s="74"/>
      <c r="D1340" s="74">
        <f>N1363</f>
        <v>0</v>
      </c>
      <c r="E1340" s="97"/>
      <c r="J1340" s="71">
        <v>2240602</v>
      </c>
      <c r="K1340" s="72" t="s">
        <v>1232</v>
      </c>
      <c r="L1340" s="68"/>
    </row>
    <row r="1341" spans="1:12" ht="20.25" customHeight="1">
      <c r="A1341" s="71">
        <v>23302</v>
      </c>
      <c r="B1341" s="71" t="s">
        <v>1253</v>
      </c>
      <c r="C1341" s="74"/>
      <c r="D1341" s="74">
        <f>N1364</f>
        <v>0</v>
      </c>
      <c r="E1341" s="97"/>
      <c r="J1341" s="71">
        <v>2240699</v>
      </c>
      <c r="K1341" s="72" t="s">
        <v>1233</v>
      </c>
      <c r="L1341" s="68"/>
    </row>
    <row r="1342" spans="1:12" ht="20.25" customHeight="1">
      <c r="A1342" s="71">
        <v>23303</v>
      </c>
      <c r="B1342" s="71" t="s">
        <v>1254</v>
      </c>
      <c r="C1342" s="74"/>
      <c r="D1342" s="74">
        <f>N1365</f>
        <v>0</v>
      </c>
      <c r="E1342" s="97"/>
      <c r="J1342" s="69">
        <v>22407</v>
      </c>
      <c r="K1342" s="69" t="s">
        <v>1234</v>
      </c>
      <c r="L1342" s="68"/>
    </row>
    <row r="1343" spans="1:12" ht="20.45" customHeight="1">
      <c r="A1343" s="118" t="s">
        <v>1255</v>
      </c>
      <c r="B1343" s="119"/>
      <c r="C1343" s="70">
        <f>C1344+C1345</f>
        <v>1243</v>
      </c>
      <c r="D1343" s="70">
        <f>D1345</f>
        <v>1269</v>
      </c>
      <c r="E1343" s="97">
        <f t="shared" si="75"/>
        <v>1.0209171359613838</v>
      </c>
      <c r="J1343" s="71">
        <v>2240701</v>
      </c>
      <c r="K1343" s="72" t="s">
        <v>1256</v>
      </c>
      <c r="L1343" s="68"/>
    </row>
    <row r="1344" spans="1:12" ht="20.45" customHeight="1">
      <c r="A1344" s="69">
        <v>2300601</v>
      </c>
      <c r="B1344" s="83" t="s">
        <v>1257</v>
      </c>
      <c r="C1344" s="70"/>
      <c r="D1344" s="70"/>
      <c r="E1344" s="97"/>
      <c r="J1344" s="71">
        <v>2240702</v>
      </c>
      <c r="K1344" s="72" t="s">
        <v>1258</v>
      </c>
      <c r="L1344" s="68"/>
    </row>
    <row r="1345" spans="1:12" ht="20.45" customHeight="1">
      <c r="A1345" s="69">
        <v>2300602</v>
      </c>
      <c r="B1345" s="83" t="s">
        <v>1259</v>
      </c>
      <c r="C1345" s="70">
        <f>SUM(C1346:C1348)</f>
        <v>1243</v>
      </c>
      <c r="D1345" s="70">
        <f>SUM(D1346:D1348)</f>
        <v>1269</v>
      </c>
      <c r="E1345" s="97">
        <f t="shared" si="75"/>
        <v>1.0209171359613838</v>
      </c>
      <c r="J1345" s="71">
        <v>2240703</v>
      </c>
      <c r="K1345" s="72" t="s">
        <v>1235</v>
      </c>
      <c r="L1345" s="68"/>
    </row>
    <row r="1346" spans="1:12" ht="20.45" customHeight="1">
      <c r="A1346" s="71"/>
      <c r="B1346" s="72" t="s">
        <v>1260</v>
      </c>
      <c r="C1346" s="73">
        <v>722</v>
      </c>
      <c r="D1346" s="73">
        <v>361</v>
      </c>
      <c r="E1346" s="98">
        <f t="shared" si="75"/>
        <v>0.5</v>
      </c>
      <c r="J1346" s="71">
        <v>2240704</v>
      </c>
      <c r="K1346" s="72" t="s">
        <v>1236</v>
      </c>
      <c r="L1346" s="68"/>
    </row>
    <row r="1347" spans="1:12" ht="20.45" customHeight="1">
      <c r="A1347" s="71"/>
      <c r="B1347" s="72" t="s">
        <v>1261</v>
      </c>
      <c r="C1347" s="104">
        <v>150</v>
      </c>
      <c r="D1347" s="73">
        <v>641</v>
      </c>
      <c r="E1347" s="98">
        <f t="shared" si="75"/>
        <v>4.2733333333333334</v>
      </c>
      <c r="J1347" s="71">
        <v>2240799</v>
      </c>
      <c r="K1347" s="72" t="s">
        <v>1237</v>
      </c>
      <c r="L1347" s="68"/>
    </row>
    <row r="1348" spans="1:12" ht="20.45" customHeight="1">
      <c r="A1348" s="71"/>
      <c r="B1348" s="72" t="s">
        <v>1262</v>
      </c>
      <c r="C1348" s="73">
        <v>371</v>
      </c>
      <c r="D1348" s="73">
        <v>267</v>
      </c>
      <c r="E1348" s="98">
        <f t="shared" si="75"/>
        <v>0.71967654986522911</v>
      </c>
      <c r="J1348" s="69">
        <v>22499</v>
      </c>
      <c r="K1348" s="69" t="s">
        <v>1238</v>
      </c>
      <c r="L1348" s="68"/>
    </row>
    <row r="1349" spans="1:12" ht="20.45" customHeight="1">
      <c r="A1349" s="118" t="s">
        <v>1268</v>
      </c>
      <c r="B1349" s="119"/>
      <c r="C1349" s="70">
        <f>C1350</f>
        <v>0</v>
      </c>
      <c r="D1349" s="70">
        <f>D1350</f>
        <v>0</v>
      </c>
      <c r="E1349" s="97"/>
      <c r="J1349" s="69">
        <v>227</v>
      </c>
      <c r="K1349" s="69" t="s">
        <v>1240</v>
      </c>
      <c r="L1349" s="68"/>
    </row>
    <row r="1350" spans="1:12" ht="20.45" customHeight="1">
      <c r="A1350" s="71">
        <v>23103</v>
      </c>
      <c r="B1350" s="71" t="s">
        <v>1263</v>
      </c>
      <c r="C1350" s="73"/>
      <c r="D1350" s="73">
        <f>D1351</f>
        <v>0</v>
      </c>
      <c r="E1350" s="97"/>
      <c r="J1350" s="69">
        <v>229</v>
      </c>
      <c r="K1350" s="69" t="s">
        <v>273</v>
      </c>
      <c r="L1350" s="68"/>
    </row>
    <row r="1351" spans="1:12" ht="20.45" customHeight="1">
      <c r="A1351" s="71">
        <v>2310301</v>
      </c>
      <c r="B1351" s="72" t="s">
        <v>1264</v>
      </c>
      <c r="C1351" s="73"/>
      <c r="D1351" s="73"/>
      <c r="E1351" s="97"/>
      <c r="J1351" s="69">
        <v>22902</v>
      </c>
      <c r="K1351" s="69" t="s">
        <v>1241</v>
      </c>
      <c r="L1351" s="68"/>
    </row>
    <row r="1352" spans="1:12" ht="20.45" customHeight="1">
      <c r="A1352" s="118" t="s">
        <v>1267</v>
      </c>
      <c r="B1352" s="119"/>
      <c r="C1352" s="84">
        <f>C1353</f>
        <v>0.28999999999905413</v>
      </c>
      <c r="D1352" s="84">
        <f>D1353</f>
        <v>0</v>
      </c>
      <c r="E1352" s="97">
        <f t="shared" ref="E1352:E1355" si="79">D1352/C1352</f>
        <v>0</v>
      </c>
      <c r="J1352" s="69">
        <v>22999</v>
      </c>
      <c r="K1352" s="69" t="s">
        <v>1086</v>
      </c>
      <c r="L1352" s="68"/>
    </row>
    <row r="1353" spans="1:12" ht="20.45" customHeight="1">
      <c r="A1353" s="71">
        <v>23009</v>
      </c>
      <c r="B1353" s="85" t="s">
        <v>1265</v>
      </c>
      <c r="C1353" s="86">
        <f>C1355-C6-C1343-C1349</f>
        <v>0.28999999999905413</v>
      </c>
      <c r="D1353" s="86">
        <f>D1355-D6-D1343-D1349</f>
        <v>0</v>
      </c>
      <c r="E1353" s="97">
        <f t="shared" si="79"/>
        <v>0</v>
      </c>
      <c r="J1353" s="71">
        <v>2299901</v>
      </c>
      <c r="K1353" s="72" t="s">
        <v>273</v>
      </c>
      <c r="L1353" s="68"/>
    </row>
    <row r="1354" spans="1:12" ht="20.45" customHeight="1">
      <c r="A1354" s="118" t="s">
        <v>1341</v>
      </c>
      <c r="B1354" s="119"/>
      <c r="C1354" s="84"/>
      <c r="D1354" s="84"/>
      <c r="E1354" s="97"/>
      <c r="J1354" s="69">
        <v>232</v>
      </c>
      <c r="K1354" s="69" t="s">
        <v>1243</v>
      </c>
      <c r="L1354" s="68"/>
    </row>
    <row r="1355" spans="1:12" ht="20.45" customHeight="1">
      <c r="A1355" s="112" t="s">
        <v>1266</v>
      </c>
      <c r="B1355" s="112"/>
      <c r="C1355" s="70">
        <f>一般预算收入!C70</f>
        <v>16857</v>
      </c>
      <c r="D1355" s="70">
        <f>D1343+D6</f>
        <v>7987.1849999999995</v>
      </c>
      <c r="E1355" s="97">
        <f t="shared" si="79"/>
        <v>0.47382007474639615</v>
      </c>
      <c r="J1355" s="71">
        <v>23201</v>
      </c>
      <c r="K1355" s="69" t="s">
        <v>1244</v>
      </c>
      <c r="L1355" s="68"/>
    </row>
    <row r="1356" spans="1:12" ht="17.45" customHeight="1">
      <c r="J1356" s="71">
        <v>23202</v>
      </c>
      <c r="K1356" s="69" t="s">
        <v>1245</v>
      </c>
      <c r="L1356" s="68"/>
    </row>
    <row r="1357" spans="1:12" ht="17.45" customHeight="1">
      <c r="J1357" s="71">
        <v>23203</v>
      </c>
      <c r="K1357" s="71" t="s">
        <v>1246</v>
      </c>
      <c r="L1357" s="68"/>
    </row>
    <row r="1358" spans="1:12" ht="17.45" customHeight="1">
      <c r="J1358" s="71">
        <v>2320301</v>
      </c>
      <c r="K1358" s="72" t="s">
        <v>1247</v>
      </c>
      <c r="L1358" s="68"/>
    </row>
    <row r="1359" spans="1:12">
      <c r="J1359" s="71">
        <v>2320302</v>
      </c>
      <c r="K1359" s="72" t="s">
        <v>1248</v>
      </c>
      <c r="L1359" s="68"/>
    </row>
    <row r="1360" spans="1:12">
      <c r="J1360" s="71">
        <v>2320303</v>
      </c>
      <c r="K1360" s="72" t="s">
        <v>1249</v>
      </c>
      <c r="L1360" s="68"/>
    </row>
    <row r="1361" spans="10:12">
      <c r="J1361" s="71">
        <v>2320304</v>
      </c>
      <c r="K1361" s="72" t="s">
        <v>1250</v>
      </c>
      <c r="L1361" s="68"/>
    </row>
    <row r="1362" spans="10:12">
      <c r="J1362" s="69">
        <v>233</v>
      </c>
      <c r="K1362" s="69" t="s">
        <v>1251</v>
      </c>
      <c r="L1362" s="68"/>
    </row>
    <row r="1363" spans="10:12">
      <c r="J1363" s="71">
        <v>23301</v>
      </c>
      <c r="K1363" s="71" t="s">
        <v>1252</v>
      </c>
      <c r="L1363" s="68"/>
    </row>
    <row r="1364" spans="10:12">
      <c r="J1364" s="71">
        <v>23302</v>
      </c>
      <c r="K1364" s="71" t="s">
        <v>1253</v>
      </c>
      <c r="L1364" s="68"/>
    </row>
    <row r="1365" spans="10:12">
      <c r="J1365" s="71">
        <v>23303</v>
      </c>
      <c r="K1365" s="71" t="s">
        <v>1254</v>
      </c>
      <c r="L1365" s="68"/>
    </row>
    <row r="1366" spans="10:12">
      <c r="L1366" s="87"/>
    </row>
  </sheetData>
  <mergeCells count="8">
    <mergeCell ref="A1355:B1355"/>
    <mergeCell ref="A2:E2"/>
    <mergeCell ref="A3:E3"/>
    <mergeCell ref="A6:B6"/>
    <mergeCell ref="A1343:B1343"/>
    <mergeCell ref="A1349:B1349"/>
    <mergeCell ref="A1352:B1352"/>
    <mergeCell ref="A1354:B1354"/>
  </mergeCells>
  <phoneticPr fontId="3" type="noConversion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N6" sqref="N6"/>
    </sheetView>
  </sheetViews>
  <sheetFormatPr defaultColWidth="9" defaultRowHeight="14.25"/>
  <cols>
    <col min="1" max="1" width="13" style="11" customWidth="1"/>
    <col min="2" max="2" width="37" style="11" customWidth="1"/>
    <col min="3" max="3" width="12.125" style="44" customWidth="1"/>
    <col min="4" max="5" width="12.5" style="45" customWidth="1"/>
    <col min="6" max="6" width="12.875" style="46" hidden="1" customWidth="1"/>
    <col min="7" max="7" width="9" style="11"/>
    <col min="8" max="11" width="0" style="11" hidden="1" customWidth="1"/>
    <col min="12" max="16384" width="9" style="11"/>
  </cols>
  <sheetData>
    <row r="1" spans="1:11">
      <c r="A1" s="10" t="s">
        <v>1349</v>
      </c>
    </row>
    <row r="2" spans="1:11" ht="20.25">
      <c r="A2" s="111" t="s">
        <v>1360</v>
      </c>
      <c r="B2" s="111"/>
      <c r="C2" s="120"/>
      <c r="D2" s="120"/>
      <c r="E2" s="120"/>
      <c r="F2" s="111"/>
    </row>
    <row r="3" spans="1:11" ht="19.5" customHeight="1">
      <c r="A3" s="121" t="s">
        <v>1269</v>
      </c>
      <c r="B3" s="121"/>
      <c r="C3" s="122"/>
      <c r="D3" s="88"/>
      <c r="E3" s="105" t="s">
        <v>1363</v>
      </c>
      <c r="F3" s="47" t="s">
        <v>0</v>
      </c>
    </row>
    <row r="4" spans="1:11" s="51" customFormat="1" ht="36.75" customHeight="1">
      <c r="A4" s="48" t="s">
        <v>1</v>
      </c>
      <c r="B4" s="48" t="s">
        <v>2</v>
      </c>
      <c r="C4" s="49" t="s">
        <v>1344</v>
      </c>
      <c r="D4" s="49" t="s">
        <v>1354</v>
      </c>
      <c r="E4" s="49" t="s">
        <v>1355</v>
      </c>
      <c r="F4" s="50" t="s">
        <v>1270</v>
      </c>
    </row>
    <row r="5" spans="1:11" s="53" customFormat="1" ht="20.25" customHeight="1">
      <c r="A5" s="108" t="s">
        <v>1271</v>
      </c>
      <c r="B5" s="109"/>
      <c r="C5" s="38">
        <f>C6+C11+C22+C30+C37+C41+C44+C48+C51+C57+C60+C65+C68</f>
        <v>15614</v>
      </c>
      <c r="D5" s="38">
        <f t="shared" ref="D5" si="0">D6+D11+D22+D30+D37+D41+D44+D48+D51+D57+D60+D65+D68</f>
        <v>6718</v>
      </c>
      <c r="E5" s="94">
        <f t="shared" ref="E5:E17" si="1">D5/C5</f>
        <v>0.43025489944921225</v>
      </c>
      <c r="F5" s="33" t="e">
        <f>IF(#REF!&lt;&gt;0,#REF!/#REF!*100," ")</f>
        <v>#REF!</v>
      </c>
      <c r="H5" s="53" t="s">
        <v>1352</v>
      </c>
      <c r="I5" s="53">
        <v>17203</v>
      </c>
      <c r="K5" s="53" t="s">
        <v>1353</v>
      </c>
    </row>
    <row r="6" spans="1:11" s="53" customFormat="1" ht="20.25" customHeight="1">
      <c r="A6" s="54">
        <v>501</v>
      </c>
      <c r="B6" s="54" t="s">
        <v>1272</v>
      </c>
      <c r="C6" s="55">
        <f>SUM(C7:C10)</f>
        <v>2384</v>
      </c>
      <c r="D6" s="55">
        <f t="shared" ref="D6" si="2">SUM(D7:D10)</f>
        <v>1157</v>
      </c>
      <c r="E6" s="95">
        <f t="shared" si="1"/>
        <v>0.48531879194630873</v>
      </c>
      <c r="F6" s="33" t="e">
        <f>IF(#REF!&lt;&gt;0,#REF!/#REF!*100," ")</f>
        <v>#REF!</v>
      </c>
    </row>
    <row r="7" spans="1:11" s="59" customFormat="1" ht="20.25" customHeight="1">
      <c r="A7" s="56">
        <v>50101</v>
      </c>
      <c r="B7" s="57" t="s">
        <v>1273</v>
      </c>
      <c r="C7" s="58">
        <v>1585</v>
      </c>
      <c r="D7" s="52">
        <v>807</v>
      </c>
      <c r="E7" s="95">
        <f t="shared" si="1"/>
        <v>0.50914826498422716</v>
      </c>
      <c r="F7" s="35" t="e">
        <f>IF(#REF!&lt;&gt;0,#REF!/#REF!*100," ")</f>
        <v>#REF!</v>
      </c>
      <c r="H7" s="59">
        <v>121</v>
      </c>
    </row>
    <row r="8" spans="1:11" s="59" customFormat="1" ht="20.25" customHeight="1">
      <c r="A8" s="56">
        <v>50102</v>
      </c>
      <c r="B8" s="57" t="s">
        <v>1274</v>
      </c>
      <c r="C8" s="58">
        <v>269</v>
      </c>
      <c r="D8" s="52">
        <v>168</v>
      </c>
      <c r="E8" s="95">
        <f t="shared" si="1"/>
        <v>0.62453531598513012</v>
      </c>
      <c r="F8" s="35" t="e">
        <f>IF(#REF!&lt;&gt;0,#REF!/#REF!*100," ")</f>
        <v>#REF!</v>
      </c>
    </row>
    <row r="9" spans="1:11" s="59" customFormat="1" ht="20.25" customHeight="1">
      <c r="A9" s="56">
        <v>50103</v>
      </c>
      <c r="B9" s="57" t="s">
        <v>1275</v>
      </c>
      <c r="C9" s="58">
        <v>170</v>
      </c>
      <c r="D9" s="52">
        <v>79</v>
      </c>
      <c r="E9" s="95">
        <f t="shared" si="1"/>
        <v>0.46470588235294119</v>
      </c>
      <c r="F9" s="35" t="e">
        <f>IF(#REF!&lt;&gt;0,#REF!/#REF!*100," ")</f>
        <v>#REF!</v>
      </c>
    </row>
    <row r="10" spans="1:11" s="59" customFormat="1" ht="21" customHeight="1">
      <c r="A10" s="56">
        <v>50199</v>
      </c>
      <c r="B10" s="57" t="s">
        <v>1276</v>
      </c>
      <c r="C10" s="58">
        <v>360</v>
      </c>
      <c r="D10" s="52">
        <v>103</v>
      </c>
      <c r="E10" s="95">
        <f t="shared" si="1"/>
        <v>0.28611111111111109</v>
      </c>
      <c r="F10" s="35" t="e">
        <f>IF(#REF!&lt;&gt;0,#REF!/#REF!*100," ")</f>
        <v>#REF!</v>
      </c>
      <c r="H10" s="59">
        <v>169</v>
      </c>
    </row>
    <row r="11" spans="1:11" s="53" customFormat="1" ht="20.25" customHeight="1">
      <c r="A11" s="54">
        <v>502</v>
      </c>
      <c r="B11" s="54" t="s">
        <v>1277</v>
      </c>
      <c r="C11" s="55">
        <f>SUM(C12:C21)</f>
        <v>5253</v>
      </c>
      <c r="D11" s="55">
        <f t="shared" ref="D11" si="3">SUM(D12:D21)</f>
        <v>1326</v>
      </c>
      <c r="E11" s="94">
        <f t="shared" si="1"/>
        <v>0.25242718446601942</v>
      </c>
      <c r="F11" s="33" t="e">
        <f>IF(#REF!&lt;&gt;0,#REF!/#REF!*100," ")</f>
        <v>#REF!</v>
      </c>
    </row>
    <row r="12" spans="1:11" s="59" customFormat="1" ht="20.25" customHeight="1">
      <c r="A12" s="56">
        <v>50201</v>
      </c>
      <c r="B12" s="57" t="s">
        <v>1278</v>
      </c>
      <c r="C12" s="58">
        <v>278</v>
      </c>
      <c r="D12" s="52">
        <v>61</v>
      </c>
      <c r="E12" s="95">
        <f t="shared" si="1"/>
        <v>0.21942446043165467</v>
      </c>
      <c r="F12" s="35" t="e">
        <f>IF(#REF!&lt;&gt;0,#REF!/#REF!*100," ")</f>
        <v>#REF!</v>
      </c>
      <c r="K12" s="59">
        <v>511</v>
      </c>
    </row>
    <row r="13" spans="1:11" s="59" customFormat="1" ht="20.25" customHeight="1">
      <c r="A13" s="56">
        <v>50202</v>
      </c>
      <c r="B13" s="57" t="s">
        <v>1279</v>
      </c>
      <c r="C13" s="58">
        <v>24</v>
      </c>
      <c r="D13" s="52"/>
      <c r="E13" s="95">
        <f t="shared" si="1"/>
        <v>0</v>
      </c>
      <c r="F13" s="35" t="e">
        <f>IF(#REF!&lt;&gt;0,#REF!/#REF!*100," ")</f>
        <v>#REF!</v>
      </c>
    </row>
    <row r="14" spans="1:11" s="59" customFormat="1" ht="20.25" customHeight="1">
      <c r="A14" s="56">
        <v>50203</v>
      </c>
      <c r="B14" s="57" t="s">
        <v>1280</v>
      </c>
      <c r="C14" s="58">
        <v>93</v>
      </c>
      <c r="D14" s="52">
        <v>6</v>
      </c>
      <c r="E14" s="95">
        <f t="shared" si="1"/>
        <v>6.4516129032258063E-2</v>
      </c>
      <c r="F14" s="35" t="e">
        <f>IF(#REF!&lt;&gt;0,#REF!/#REF!*100," ")</f>
        <v>#REF!</v>
      </c>
    </row>
    <row r="15" spans="1:11" s="59" customFormat="1" ht="20.25" customHeight="1">
      <c r="A15" s="56">
        <v>50204</v>
      </c>
      <c r="B15" s="57" t="s">
        <v>1281</v>
      </c>
      <c r="C15" s="58">
        <v>13</v>
      </c>
      <c r="D15" s="52">
        <v>52</v>
      </c>
      <c r="E15" s="95">
        <f t="shared" si="1"/>
        <v>4</v>
      </c>
      <c r="F15" s="35" t="e">
        <f>IF(#REF!&lt;&gt;0,#REF!/#REF!*100," ")</f>
        <v>#REF!</v>
      </c>
      <c r="K15" s="59">
        <v>583</v>
      </c>
    </row>
    <row r="16" spans="1:11" s="59" customFormat="1" ht="20.25" customHeight="1">
      <c r="A16" s="56">
        <v>50205</v>
      </c>
      <c r="B16" s="57" t="s">
        <v>1282</v>
      </c>
      <c r="C16" s="58">
        <v>116</v>
      </c>
      <c r="D16" s="52">
        <v>217</v>
      </c>
      <c r="E16" s="95">
        <f t="shared" si="1"/>
        <v>1.8706896551724137</v>
      </c>
      <c r="F16" s="35" t="e">
        <f>IF(#REF!&lt;&gt;0,#REF!/#REF!*100," ")</f>
        <v>#REF!</v>
      </c>
      <c r="K16" s="59">
        <v>247</v>
      </c>
    </row>
    <row r="17" spans="1:11" s="59" customFormat="1" ht="20.25" customHeight="1">
      <c r="A17" s="56">
        <v>50206</v>
      </c>
      <c r="B17" s="57" t="s">
        <v>1283</v>
      </c>
      <c r="C17" s="58">
        <v>47</v>
      </c>
      <c r="D17" s="52">
        <v>6</v>
      </c>
      <c r="E17" s="95">
        <f t="shared" si="1"/>
        <v>0.1276595744680851</v>
      </c>
      <c r="F17" s="35" t="e">
        <f>IF(#REF!&lt;&gt;0,#REF!/#REF!*100," ")</f>
        <v>#REF!</v>
      </c>
    </row>
    <row r="18" spans="1:11" s="59" customFormat="1" ht="20.25" customHeight="1">
      <c r="A18" s="56">
        <v>50207</v>
      </c>
      <c r="B18" s="57" t="s">
        <v>1284</v>
      </c>
      <c r="C18" s="58"/>
      <c r="D18" s="52"/>
      <c r="E18" s="95"/>
      <c r="F18" s="35" t="e">
        <f>IF(#REF!&lt;&gt;0,#REF!/#REF!*100," ")</f>
        <v>#REF!</v>
      </c>
    </row>
    <row r="19" spans="1:11" s="59" customFormat="1" ht="20.25" customHeight="1">
      <c r="A19" s="56">
        <v>50208</v>
      </c>
      <c r="B19" s="57" t="s">
        <v>1285</v>
      </c>
      <c r="C19" s="58">
        <v>33</v>
      </c>
      <c r="D19" s="52">
        <v>4</v>
      </c>
      <c r="E19" s="95">
        <f>D19/C19</f>
        <v>0.12121212121212122</v>
      </c>
      <c r="F19" s="35" t="e">
        <f>IF(#REF!&lt;&gt;0,#REF!/#REF!*100," ")</f>
        <v>#REF!</v>
      </c>
    </row>
    <row r="20" spans="1:11" s="59" customFormat="1" ht="20.25" customHeight="1">
      <c r="A20" s="56">
        <v>50209</v>
      </c>
      <c r="B20" s="57" t="s">
        <v>1286</v>
      </c>
      <c r="C20" s="58"/>
      <c r="D20" s="52"/>
      <c r="E20" s="95"/>
      <c r="F20" s="35" t="e">
        <f>IF(#REF!&lt;&gt;0,#REF!/#REF!*100," ")</f>
        <v>#REF!</v>
      </c>
    </row>
    <row r="21" spans="1:11" s="59" customFormat="1" ht="20.25" customHeight="1">
      <c r="A21" s="56">
        <v>50299</v>
      </c>
      <c r="B21" s="57" t="s">
        <v>1287</v>
      </c>
      <c r="C21" s="58">
        <v>4649</v>
      </c>
      <c r="D21" s="52">
        <v>980</v>
      </c>
      <c r="E21" s="95">
        <f>D21/C21</f>
        <v>0.21079802107980211</v>
      </c>
      <c r="F21" s="35" t="e">
        <f>IF(#REF!&lt;&gt;0,#REF!/#REF!*100," ")</f>
        <v>#REF!</v>
      </c>
      <c r="H21" s="59">
        <v>1139</v>
      </c>
    </row>
    <row r="22" spans="1:11" s="53" customFormat="1" ht="20.25" customHeight="1">
      <c r="A22" s="54">
        <v>503</v>
      </c>
      <c r="B22" s="54" t="s">
        <v>1288</v>
      </c>
      <c r="C22" s="55">
        <f>SUM(C23:C29)</f>
        <v>140</v>
      </c>
      <c r="D22" s="55">
        <f t="shared" ref="D22" si="4">SUM(D23:D29)</f>
        <v>63</v>
      </c>
      <c r="E22" s="94">
        <f>D22/C22</f>
        <v>0.45</v>
      </c>
      <c r="F22" s="33" t="e">
        <f>IF(#REF!&lt;&gt;0,#REF!/#REF!*100," ")</f>
        <v>#REF!</v>
      </c>
    </row>
    <row r="23" spans="1:11" s="59" customFormat="1" ht="20.25" customHeight="1">
      <c r="A23" s="56">
        <v>50301</v>
      </c>
      <c r="B23" s="57" t="s">
        <v>1289</v>
      </c>
      <c r="C23" s="58"/>
      <c r="D23" s="52"/>
      <c r="E23" s="95"/>
      <c r="F23" s="35" t="e">
        <f>IF(#REF!&lt;&gt;0,#REF!/#REF!*100," ")</f>
        <v>#REF!</v>
      </c>
    </row>
    <row r="24" spans="1:11" s="59" customFormat="1" ht="20.25" customHeight="1">
      <c r="A24" s="56">
        <v>50302</v>
      </c>
      <c r="B24" s="57" t="s">
        <v>1290</v>
      </c>
      <c r="C24" s="58"/>
      <c r="D24" s="52">
        <v>63</v>
      </c>
      <c r="E24" s="95"/>
      <c r="F24" s="35" t="e">
        <f>IF(#REF!&lt;&gt;0,#REF!/#REF!*100," ")</f>
        <v>#REF!</v>
      </c>
      <c r="K24" s="59">
        <v>597</v>
      </c>
    </row>
    <row r="25" spans="1:11" s="59" customFormat="1" ht="20.25" customHeight="1">
      <c r="A25" s="56">
        <v>50303</v>
      </c>
      <c r="B25" s="57" t="s">
        <v>1291</v>
      </c>
      <c r="C25" s="58"/>
      <c r="D25" s="52"/>
      <c r="E25" s="95"/>
      <c r="F25" s="35" t="e">
        <f>IF(#REF!&lt;&gt;0,#REF!/#REF!*100," ")</f>
        <v>#REF!</v>
      </c>
    </row>
    <row r="26" spans="1:11" s="59" customFormat="1" ht="20.25" customHeight="1">
      <c r="A26" s="56">
        <v>50305</v>
      </c>
      <c r="B26" s="57" t="s">
        <v>1292</v>
      </c>
      <c r="C26" s="58"/>
      <c r="D26" s="52"/>
      <c r="E26" s="95"/>
      <c r="F26" s="35" t="e">
        <f>IF(#REF!&lt;&gt;0,#REF!/#REF!*100," ")</f>
        <v>#REF!</v>
      </c>
    </row>
    <row r="27" spans="1:11" s="59" customFormat="1" ht="20.25" customHeight="1">
      <c r="A27" s="56">
        <v>50306</v>
      </c>
      <c r="B27" s="57" t="s">
        <v>1293</v>
      </c>
      <c r="C27" s="58"/>
      <c r="D27" s="52"/>
      <c r="E27" s="95"/>
      <c r="F27" s="35" t="e">
        <f>IF(#REF!&lt;&gt;0,#REF!/#REF!*100," ")</f>
        <v>#REF!</v>
      </c>
    </row>
    <row r="28" spans="1:11" s="59" customFormat="1" ht="20.25" customHeight="1">
      <c r="A28" s="56">
        <v>50307</v>
      </c>
      <c r="B28" s="57" t="s">
        <v>1294</v>
      </c>
      <c r="C28" s="58"/>
      <c r="D28" s="52"/>
      <c r="E28" s="95"/>
      <c r="F28" s="35" t="e">
        <f>IF(#REF!&lt;&gt;0,#REF!/#REF!*100," ")</f>
        <v>#REF!</v>
      </c>
      <c r="K28" s="59">
        <v>41</v>
      </c>
    </row>
    <row r="29" spans="1:11" s="59" customFormat="1" ht="20.25" customHeight="1">
      <c r="A29" s="56">
        <v>50399</v>
      </c>
      <c r="B29" s="57" t="s">
        <v>1295</v>
      </c>
      <c r="C29" s="58">
        <v>140</v>
      </c>
      <c r="D29" s="52"/>
      <c r="E29" s="95">
        <f>D29/C29</f>
        <v>0</v>
      </c>
      <c r="F29" s="35" t="e">
        <f>IF(#REF!&lt;&gt;0,#REF!/#REF!*100," ")</f>
        <v>#REF!</v>
      </c>
    </row>
    <row r="30" spans="1:11" s="53" customFormat="1" ht="20.25" customHeight="1">
      <c r="A30" s="54">
        <v>504</v>
      </c>
      <c r="B30" s="54" t="s">
        <v>1296</v>
      </c>
      <c r="C30" s="55">
        <f>SUM(C31:C36)</f>
        <v>0</v>
      </c>
      <c r="D30" s="38"/>
      <c r="E30" s="95"/>
      <c r="F30" s="33" t="e">
        <f>IF(#REF!&lt;&gt;0,#REF!/#REF!*100," ")</f>
        <v>#REF!</v>
      </c>
      <c r="G30" s="59"/>
    </row>
    <row r="31" spans="1:11" s="59" customFormat="1" ht="20.25" customHeight="1">
      <c r="A31" s="56">
        <v>50401</v>
      </c>
      <c r="B31" s="57" t="s">
        <v>1289</v>
      </c>
      <c r="C31" s="20"/>
      <c r="D31" s="52"/>
      <c r="E31" s="95"/>
      <c r="F31" s="35" t="e">
        <f>IF(#REF!&lt;&gt;0,#REF!/#REF!*100," ")</f>
        <v>#REF!</v>
      </c>
    </row>
    <row r="32" spans="1:11" s="59" customFormat="1" ht="20.25" customHeight="1">
      <c r="A32" s="56">
        <v>50402</v>
      </c>
      <c r="B32" s="57" t="s">
        <v>1290</v>
      </c>
      <c r="C32" s="58"/>
      <c r="D32" s="52"/>
      <c r="E32" s="95"/>
      <c r="F32" s="35" t="e">
        <f>IF(#REF!&lt;&gt;0,#REF!/#REF!*100," ")</f>
        <v>#REF!</v>
      </c>
    </row>
    <row r="33" spans="1:7" s="59" customFormat="1" ht="20.25" customHeight="1">
      <c r="A33" s="56">
        <v>50403</v>
      </c>
      <c r="B33" s="57" t="s">
        <v>1291</v>
      </c>
      <c r="C33" s="20"/>
      <c r="D33" s="52"/>
      <c r="E33" s="95"/>
      <c r="F33" s="35" t="e">
        <f>IF(#REF!&lt;&gt;0,#REF!/#REF!*100," ")</f>
        <v>#REF!</v>
      </c>
    </row>
    <row r="34" spans="1:7" s="59" customFormat="1" ht="20.25" customHeight="1">
      <c r="A34" s="56">
        <v>50404</v>
      </c>
      <c r="B34" s="57" t="s">
        <v>1293</v>
      </c>
      <c r="C34" s="58"/>
      <c r="D34" s="52"/>
      <c r="E34" s="95"/>
      <c r="F34" s="35" t="e">
        <f>IF(#REF!&lt;&gt;0,#REF!/#REF!*100," ")</f>
        <v>#REF!</v>
      </c>
    </row>
    <row r="35" spans="1:7" s="59" customFormat="1" ht="20.25" customHeight="1">
      <c r="A35" s="56">
        <v>50405</v>
      </c>
      <c r="B35" s="57" t="s">
        <v>1294</v>
      </c>
      <c r="C35" s="20"/>
      <c r="D35" s="52"/>
      <c r="E35" s="95"/>
      <c r="F35" s="35" t="e">
        <f>IF(#REF!&lt;&gt;0,#REF!/#REF!*100," ")</f>
        <v>#REF!</v>
      </c>
    </row>
    <row r="36" spans="1:7" s="59" customFormat="1" ht="20.25" customHeight="1">
      <c r="A36" s="56">
        <v>50499</v>
      </c>
      <c r="B36" s="57" t="s">
        <v>1295</v>
      </c>
      <c r="C36" s="20"/>
      <c r="D36" s="52"/>
      <c r="E36" s="95"/>
      <c r="F36" s="35" t="e">
        <f>IF(#REF!&lt;&gt;0,#REF!/#REF!*100," ")</f>
        <v>#REF!</v>
      </c>
    </row>
    <row r="37" spans="1:7" s="53" customFormat="1" ht="20.25" customHeight="1">
      <c r="A37" s="54">
        <v>505</v>
      </c>
      <c r="B37" s="54" t="s">
        <v>1297</v>
      </c>
      <c r="C37" s="55">
        <f>SUM(C38:C40)</f>
        <v>4325</v>
      </c>
      <c r="D37" s="55">
        <f t="shared" ref="D37" si="5">SUM(D38:D40)</f>
        <v>2503</v>
      </c>
      <c r="E37" s="94">
        <f>D37/C37</f>
        <v>0.57872832369942195</v>
      </c>
      <c r="F37" s="33" t="e">
        <f>IF(#REF!&lt;&gt;0,#REF!/#REF!*100," ")</f>
        <v>#REF!</v>
      </c>
      <c r="G37" s="59"/>
    </row>
    <row r="38" spans="1:7" s="59" customFormat="1" ht="20.25" customHeight="1">
      <c r="A38" s="56">
        <v>50501</v>
      </c>
      <c r="B38" s="57" t="s">
        <v>1298</v>
      </c>
      <c r="C38" s="58">
        <v>4325</v>
      </c>
      <c r="D38" s="52">
        <v>2381</v>
      </c>
      <c r="E38" s="95">
        <f>D38/C38</f>
        <v>0.55052023121387283</v>
      </c>
      <c r="F38" s="35" t="e">
        <f>IF(#REF!&lt;&gt;0,#REF!/#REF!*100," ")</f>
        <v>#REF!</v>
      </c>
    </row>
    <row r="39" spans="1:7" s="59" customFormat="1" ht="20.25" customHeight="1">
      <c r="A39" s="56">
        <v>50502</v>
      </c>
      <c r="B39" s="57" t="s">
        <v>1299</v>
      </c>
      <c r="C39" s="58"/>
      <c r="D39" s="52">
        <v>122</v>
      </c>
      <c r="E39" s="95"/>
      <c r="F39" s="35" t="e">
        <f>IF(#REF!&lt;&gt;0,#REF!/#REF!*100," ")</f>
        <v>#REF!</v>
      </c>
    </row>
    <row r="40" spans="1:7" s="59" customFormat="1" ht="20.25" customHeight="1">
      <c r="A40" s="56">
        <v>50599</v>
      </c>
      <c r="B40" s="57" t="s">
        <v>1300</v>
      </c>
      <c r="C40" s="58"/>
      <c r="D40" s="52"/>
      <c r="E40" s="95"/>
      <c r="F40" s="35" t="e">
        <f>IF(#REF!&lt;&gt;0,#REF!/#REF!*100," ")</f>
        <v>#REF!</v>
      </c>
    </row>
    <row r="41" spans="1:7" s="53" customFormat="1" ht="20.25" customHeight="1">
      <c r="A41" s="54">
        <v>506</v>
      </c>
      <c r="B41" s="54" t="s">
        <v>1301</v>
      </c>
      <c r="C41" s="55">
        <f>SUM(C42:C43)</f>
        <v>0</v>
      </c>
      <c r="D41" s="38"/>
      <c r="E41" s="95"/>
      <c r="F41" s="33" t="e">
        <f>IF(#REF!&lt;&gt;0,#REF!/#REF!*100," ")</f>
        <v>#REF!</v>
      </c>
      <c r="G41" s="59"/>
    </row>
    <row r="42" spans="1:7" s="59" customFormat="1" ht="20.25" customHeight="1">
      <c r="A42" s="56">
        <v>50601</v>
      </c>
      <c r="B42" s="57" t="s">
        <v>1302</v>
      </c>
      <c r="C42" s="58"/>
      <c r="D42" s="52"/>
      <c r="E42" s="95"/>
      <c r="F42" s="35" t="e">
        <f>IF(#REF!&lt;&gt;0,#REF!/#REF!*100," ")</f>
        <v>#REF!</v>
      </c>
    </row>
    <row r="43" spans="1:7" s="59" customFormat="1" ht="20.25" customHeight="1">
      <c r="A43" s="56">
        <v>50602</v>
      </c>
      <c r="B43" s="57" t="s">
        <v>1303</v>
      </c>
      <c r="C43" s="58"/>
      <c r="D43" s="52"/>
      <c r="E43" s="95"/>
      <c r="F43" s="35" t="e">
        <f>IF(#REF!&lt;&gt;0,#REF!/#REF!*100," ")</f>
        <v>#REF!</v>
      </c>
    </row>
    <row r="44" spans="1:7" s="53" customFormat="1" ht="20.25" customHeight="1">
      <c r="A44" s="54">
        <v>507</v>
      </c>
      <c r="B44" s="54" t="s">
        <v>1304</v>
      </c>
      <c r="C44" s="55">
        <f>SUM(C45:C47)</f>
        <v>20</v>
      </c>
      <c r="D44" s="55">
        <f t="shared" ref="D44" si="6">SUM(D45:D47)</f>
        <v>67</v>
      </c>
      <c r="E44" s="95">
        <f>D44/C44</f>
        <v>3.35</v>
      </c>
      <c r="F44" s="33" t="e">
        <f>IF(#REF!&lt;&gt;0,#REF!/#REF!*100," ")</f>
        <v>#REF!</v>
      </c>
      <c r="G44" s="59"/>
    </row>
    <row r="45" spans="1:7" s="59" customFormat="1" ht="20.25" customHeight="1">
      <c r="A45" s="56">
        <v>50701</v>
      </c>
      <c r="B45" s="57" t="s">
        <v>1305</v>
      </c>
      <c r="C45" s="58"/>
      <c r="D45" s="52">
        <v>3</v>
      </c>
      <c r="E45" s="95"/>
      <c r="F45" s="35" t="e">
        <f>IF(#REF!&lt;&gt;0,#REF!/#REF!*100," ")</f>
        <v>#REF!</v>
      </c>
    </row>
    <row r="46" spans="1:7" s="59" customFormat="1" ht="20.25" customHeight="1">
      <c r="A46" s="56">
        <v>50702</v>
      </c>
      <c r="B46" s="57" t="s">
        <v>1306</v>
      </c>
      <c r="C46" s="58"/>
      <c r="D46" s="52"/>
      <c r="E46" s="95"/>
      <c r="F46" s="35" t="e">
        <f>IF(#REF!&lt;&gt;0,#REF!/#REF!*100," ")</f>
        <v>#REF!</v>
      </c>
    </row>
    <row r="47" spans="1:7" s="59" customFormat="1" ht="20.25" customHeight="1">
      <c r="A47" s="56">
        <v>50799</v>
      </c>
      <c r="B47" s="57" t="s">
        <v>1307</v>
      </c>
      <c r="C47" s="58">
        <v>20</v>
      </c>
      <c r="D47" s="52">
        <v>64</v>
      </c>
      <c r="E47" s="95">
        <f>D47/C47</f>
        <v>3.2</v>
      </c>
      <c r="F47" s="35" t="e">
        <f>IF(#REF!&lt;&gt;0,#REF!/#REF!*100," ")</f>
        <v>#REF!</v>
      </c>
    </row>
    <row r="48" spans="1:7" s="53" customFormat="1" ht="20.25" customHeight="1">
      <c r="A48" s="54">
        <v>508</v>
      </c>
      <c r="B48" s="54" t="s">
        <v>1308</v>
      </c>
      <c r="C48" s="55">
        <f>SUM(C49:C50)</f>
        <v>0</v>
      </c>
      <c r="D48" s="38"/>
      <c r="E48" s="95"/>
      <c r="F48" s="33" t="e">
        <f>IF(#REF!&lt;&gt;0,#REF!/#REF!*100," ")</f>
        <v>#REF!</v>
      </c>
      <c r="G48" s="59"/>
    </row>
    <row r="49" spans="1:11" s="59" customFormat="1" ht="20.25" customHeight="1">
      <c r="A49" s="56">
        <v>50801</v>
      </c>
      <c r="B49" s="57" t="s">
        <v>1309</v>
      </c>
      <c r="C49" s="58"/>
      <c r="D49" s="52"/>
      <c r="E49" s="95"/>
      <c r="F49" s="35" t="e">
        <f>IF(#REF!&lt;&gt;0,#REF!/#REF!*100," ")</f>
        <v>#REF!</v>
      </c>
    </row>
    <row r="50" spans="1:11" s="59" customFormat="1" ht="20.25" customHeight="1">
      <c r="A50" s="56">
        <v>50802</v>
      </c>
      <c r="B50" s="57" t="s">
        <v>1310</v>
      </c>
      <c r="C50" s="20"/>
      <c r="D50" s="52"/>
      <c r="E50" s="95"/>
      <c r="F50" s="35" t="e">
        <f>IF(#REF!&lt;&gt;0,#REF!/#REF!*100," ")</f>
        <v>#REF!</v>
      </c>
    </row>
    <row r="51" spans="1:11" s="53" customFormat="1" ht="20.25" customHeight="1">
      <c r="A51" s="54">
        <v>509</v>
      </c>
      <c r="B51" s="54" t="s">
        <v>1311</v>
      </c>
      <c r="C51" s="55">
        <f>SUM(C52:C56)</f>
        <v>3492</v>
      </c>
      <c r="D51" s="55">
        <f t="shared" ref="D51" si="7">SUM(D52:D56)</f>
        <v>1602</v>
      </c>
      <c r="E51" s="94">
        <f t="shared" ref="E51:E56" si="8">D51/C51</f>
        <v>0.45876288659793812</v>
      </c>
      <c r="F51" s="33" t="e">
        <f>IF(#REF!&lt;&gt;0,#REF!/#REF!*100," ")</f>
        <v>#REF!</v>
      </c>
      <c r="G51" s="59"/>
    </row>
    <row r="52" spans="1:11" s="59" customFormat="1" ht="20.25" customHeight="1">
      <c r="A52" s="56">
        <v>50901</v>
      </c>
      <c r="B52" s="57" t="s">
        <v>1312</v>
      </c>
      <c r="C52" s="58">
        <v>1837</v>
      </c>
      <c r="D52" s="52">
        <v>722</v>
      </c>
      <c r="E52" s="95">
        <f t="shared" si="8"/>
        <v>0.39303211758301576</v>
      </c>
      <c r="F52" s="35" t="e">
        <f>IF(#REF!&lt;&gt;0,#REF!/#REF!*100," ")</f>
        <v>#REF!</v>
      </c>
      <c r="K52" s="59">
        <v>258</v>
      </c>
    </row>
    <row r="53" spans="1:11" s="59" customFormat="1" ht="20.25" customHeight="1">
      <c r="A53" s="56">
        <v>50902</v>
      </c>
      <c r="B53" s="57" t="s">
        <v>1313</v>
      </c>
      <c r="C53" s="58">
        <v>21</v>
      </c>
      <c r="D53" s="52">
        <v>1</v>
      </c>
      <c r="E53" s="95">
        <f t="shared" si="8"/>
        <v>4.7619047619047616E-2</v>
      </c>
      <c r="F53" s="35" t="e">
        <f>IF(#REF!&lt;&gt;0,#REF!/#REF!*100," ")</f>
        <v>#REF!</v>
      </c>
    </row>
    <row r="54" spans="1:11" s="59" customFormat="1" ht="20.25" customHeight="1">
      <c r="A54" s="56">
        <v>50903</v>
      </c>
      <c r="B54" s="57" t="s">
        <v>1314</v>
      </c>
      <c r="C54" s="58">
        <v>70</v>
      </c>
      <c r="D54" s="52">
        <v>20</v>
      </c>
      <c r="E54" s="95">
        <f t="shared" si="8"/>
        <v>0.2857142857142857</v>
      </c>
      <c r="F54" s="35" t="e">
        <f>IF(#REF!&lt;&gt;0,#REF!/#REF!*100," ")</f>
        <v>#REF!</v>
      </c>
    </row>
    <row r="55" spans="1:11" s="59" customFormat="1" ht="20.25" customHeight="1">
      <c r="A55" s="56">
        <v>50905</v>
      </c>
      <c r="B55" s="57" t="s">
        <v>1315</v>
      </c>
      <c r="C55" s="58">
        <v>781</v>
      </c>
      <c r="D55" s="52">
        <v>359</v>
      </c>
      <c r="E55" s="95">
        <f t="shared" si="8"/>
        <v>0.45966709346991036</v>
      </c>
      <c r="F55" s="35" t="e">
        <f>IF(#REF!&lt;&gt;0,#REF!/#REF!*100," ")</f>
        <v>#REF!</v>
      </c>
      <c r="H55" s="59">
        <v>105</v>
      </c>
      <c r="K55" s="59">
        <v>105</v>
      </c>
    </row>
    <row r="56" spans="1:11" s="59" customFormat="1" ht="20.25" customHeight="1">
      <c r="A56" s="56">
        <v>50999</v>
      </c>
      <c r="B56" s="57" t="s">
        <v>1316</v>
      </c>
      <c r="C56" s="58">
        <v>783</v>
      </c>
      <c r="D56" s="52">
        <v>500</v>
      </c>
      <c r="E56" s="95">
        <f t="shared" si="8"/>
        <v>0.63856960408684549</v>
      </c>
      <c r="F56" s="35" t="e">
        <f>IF(#REF!&lt;&gt;0,#REF!/#REF!*100," ")</f>
        <v>#REF!</v>
      </c>
      <c r="G56" s="59">
        <v>275</v>
      </c>
      <c r="H56" s="59">
        <v>258</v>
      </c>
      <c r="K56" s="59">
        <v>88</v>
      </c>
    </row>
    <row r="57" spans="1:11" s="53" customFormat="1" ht="20.25" customHeight="1">
      <c r="A57" s="54">
        <v>510</v>
      </c>
      <c r="B57" s="54" t="s">
        <v>1317</v>
      </c>
      <c r="C57" s="55">
        <f>SUM(C58:C59)</f>
        <v>0</v>
      </c>
      <c r="D57" s="38"/>
      <c r="E57" s="95"/>
      <c r="F57" s="33" t="e">
        <f>IF(#REF!&lt;&gt;0,#REF!/#REF!*100," ")</f>
        <v>#REF!</v>
      </c>
      <c r="G57" s="59"/>
    </row>
    <row r="58" spans="1:11" s="59" customFormat="1" ht="20.25" customHeight="1">
      <c r="A58" s="56">
        <v>51002</v>
      </c>
      <c r="B58" s="57" t="s">
        <v>1318</v>
      </c>
      <c r="C58" s="58"/>
      <c r="D58" s="52"/>
      <c r="E58" s="95"/>
      <c r="F58" s="35" t="e">
        <f>IF(#REF!&lt;&gt;0,#REF!/#REF!*100," ")</f>
        <v>#REF!</v>
      </c>
    </row>
    <row r="59" spans="1:11" s="59" customFormat="1" ht="20.25" customHeight="1">
      <c r="A59" s="56">
        <v>51003</v>
      </c>
      <c r="B59" s="57" t="s">
        <v>1319</v>
      </c>
      <c r="C59" s="20"/>
      <c r="D59" s="52"/>
      <c r="E59" s="95"/>
      <c r="F59" s="35" t="e">
        <f>IF(#REF!&lt;&gt;0,#REF!/#REF!*100," ")</f>
        <v>#REF!</v>
      </c>
    </row>
    <row r="60" spans="1:11" s="53" customFormat="1" ht="20.25" customHeight="1">
      <c r="A60" s="54">
        <v>511</v>
      </c>
      <c r="B60" s="54" t="s">
        <v>1320</v>
      </c>
      <c r="C60" s="55">
        <f>SUM(C61:C64)</f>
        <v>0</v>
      </c>
      <c r="D60" s="38"/>
      <c r="E60" s="95"/>
      <c r="F60" s="33" t="e">
        <f>IF(#REF!&lt;&gt;0,#REF!/#REF!*100," ")</f>
        <v>#REF!</v>
      </c>
      <c r="G60" s="59"/>
    </row>
    <row r="61" spans="1:11" s="59" customFormat="1" ht="20.25" customHeight="1">
      <c r="A61" s="56">
        <v>51101</v>
      </c>
      <c r="B61" s="57" t="s">
        <v>1321</v>
      </c>
      <c r="C61" s="58"/>
      <c r="D61" s="52"/>
      <c r="E61" s="95"/>
      <c r="F61" s="35" t="e">
        <f>IF(#REF!&lt;&gt;0,#REF!/#REF!*100," ")</f>
        <v>#REF!</v>
      </c>
    </row>
    <row r="62" spans="1:11" s="59" customFormat="1" ht="20.25" customHeight="1">
      <c r="A62" s="56">
        <v>51102</v>
      </c>
      <c r="B62" s="57" t="s">
        <v>1322</v>
      </c>
      <c r="C62" s="58"/>
      <c r="D62" s="52"/>
      <c r="E62" s="95"/>
      <c r="F62" s="35" t="e">
        <f>IF(#REF!&lt;&gt;0,#REF!/#REF!*100," ")</f>
        <v>#REF!</v>
      </c>
    </row>
    <row r="63" spans="1:11" s="59" customFormat="1" ht="20.25" customHeight="1">
      <c r="A63" s="56">
        <v>51103</v>
      </c>
      <c r="B63" s="57" t="s">
        <v>1323</v>
      </c>
      <c r="C63" s="58"/>
      <c r="D63" s="52"/>
      <c r="E63" s="95"/>
      <c r="F63" s="35" t="e">
        <f>IF(#REF!&lt;&gt;0,#REF!/#REF!*100," ")</f>
        <v>#REF!</v>
      </c>
    </row>
    <row r="64" spans="1:11" s="59" customFormat="1" ht="20.25" customHeight="1">
      <c r="A64" s="56">
        <v>51104</v>
      </c>
      <c r="B64" s="57" t="s">
        <v>1324</v>
      </c>
      <c r="C64" s="20"/>
      <c r="D64" s="52"/>
      <c r="E64" s="95"/>
      <c r="F64" s="35" t="e">
        <f>IF(#REF!&lt;&gt;0,#REF!/#REF!*100," ")</f>
        <v>#REF!</v>
      </c>
    </row>
    <row r="65" spans="1:7" s="53" customFormat="1" ht="20.25" customHeight="1">
      <c r="A65" s="54">
        <v>514</v>
      </c>
      <c r="B65" s="54" t="s">
        <v>1325</v>
      </c>
      <c r="C65" s="55">
        <f>SUM(C66:C67)</f>
        <v>0</v>
      </c>
      <c r="D65" s="38"/>
      <c r="E65" s="95"/>
      <c r="F65" s="33" t="e">
        <f>IF(#REF!&lt;&gt;0,#REF!/#REF!*100," ")</f>
        <v>#REF!</v>
      </c>
      <c r="G65" s="59"/>
    </row>
    <row r="66" spans="1:7" s="59" customFormat="1" ht="20.25" customHeight="1">
      <c r="A66" s="56">
        <v>51401</v>
      </c>
      <c r="B66" s="57" t="s">
        <v>1326</v>
      </c>
      <c r="C66" s="58"/>
      <c r="D66" s="52"/>
      <c r="E66" s="95"/>
      <c r="F66" s="35" t="e">
        <f>IF(#REF!&lt;&gt;0,#REF!/#REF!*100," ")</f>
        <v>#REF!</v>
      </c>
    </row>
    <row r="67" spans="1:7" s="59" customFormat="1" ht="20.25" customHeight="1">
      <c r="A67" s="56">
        <v>51402</v>
      </c>
      <c r="B67" s="57" t="s">
        <v>1327</v>
      </c>
      <c r="C67" s="58"/>
      <c r="D67" s="52"/>
      <c r="E67" s="95"/>
      <c r="F67" s="35" t="e">
        <f>IF(#REF!&lt;&gt;0,#REF!/#REF!*100," ")</f>
        <v>#REF!</v>
      </c>
    </row>
    <row r="68" spans="1:7" s="53" customFormat="1" ht="20.25" customHeight="1">
      <c r="A68" s="54">
        <v>599</v>
      </c>
      <c r="B68" s="54" t="s">
        <v>1328</v>
      </c>
      <c r="C68" s="55">
        <f>SUM(C69:C72)</f>
        <v>0</v>
      </c>
      <c r="D68" s="38"/>
      <c r="E68" s="95"/>
      <c r="F68" s="33" t="e">
        <f>IF(#REF!&lt;&gt;0,#REF!/#REF!*100," ")</f>
        <v>#REF!</v>
      </c>
      <c r="G68" s="59"/>
    </row>
    <row r="69" spans="1:7" s="59" customFormat="1" ht="20.25" customHeight="1">
      <c r="A69" s="56">
        <v>59906</v>
      </c>
      <c r="B69" s="57" t="s">
        <v>1329</v>
      </c>
      <c r="C69" s="20"/>
      <c r="D69" s="52"/>
      <c r="E69" s="95"/>
      <c r="F69" s="35" t="e">
        <f>IF(#REF!&lt;&gt;0,#REF!/#REF!*100," ")</f>
        <v>#REF!</v>
      </c>
    </row>
    <row r="70" spans="1:7" s="59" customFormat="1" ht="20.25" customHeight="1">
      <c r="A70" s="56">
        <v>59907</v>
      </c>
      <c r="B70" s="57" t="s">
        <v>1330</v>
      </c>
      <c r="C70" s="20"/>
      <c r="D70" s="52"/>
      <c r="E70" s="95"/>
      <c r="F70" s="35" t="e">
        <f>IF(#REF!&lt;&gt;0,#REF!/#REF!*100," ")</f>
        <v>#REF!</v>
      </c>
    </row>
    <row r="71" spans="1:7" s="59" customFormat="1" ht="20.25" customHeight="1">
      <c r="A71" s="56">
        <v>59908</v>
      </c>
      <c r="B71" s="57" t="s">
        <v>1331</v>
      </c>
      <c r="C71" s="20"/>
      <c r="D71" s="52"/>
      <c r="E71" s="95"/>
      <c r="F71" s="35" t="e">
        <f>IF(#REF!&lt;&gt;0,#REF!/#REF!*100," ")</f>
        <v>#REF!</v>
      </c>
    </row>
    <row r="72" spans="1:7" s="59" customFormat="1" ht="20.25" customHeight="1">
      <c r="A72" s="56">
        <v>59999</v>
      </c>
      <c r="B72" s="57" t="s">
        <v>1328</v>
      </c>
      <c r="C72" s="58"/>
      <c r="D72" s="52"/>
      <c r="E72" s="95"/>
      <c r="F72" s="35" t="e">
        <f>IF(#REF!&lt;&gt;0,#REF!/#REF!*100," ")</f>
        <v>#REF!</v>
      </c>
    </row>
    <row r="73" spans="1:7" s="53" customFormat="1" ht="20.25" customHeight="1">
      <c r="A73" s="123" t="s">
        <v>1332</v>
      </c>
      <c r="B73" s="124"/>
      <c r="C73" s="55">
        <f>C74+C75</f>
        <v>1243</v>
      </c>
      <c r="D73" s="55">
        <f t="shared" ref="D73" si="9">D74+D75</f>
        <v>1269</v>
      </c>
      <c r="E73" s="94">
        <f>D73/C73</f>
        <v>1.0209171359613838</v>
      </c>
      <c r="F73" s="35" t="e">
        <f>IF(#REF!&lt;&gt;0,#REF!/#REF!*100," ")</f>
        <v>#REF!</v>
      </c>
      <c r="G73" s="59"/>
    </row>
    <row r="74" spans="1:7" s="53" customFormat="1" ht="20.25" customHeight="1">
      <c r="A74" s="60">
        <v>2300601</v>
      </c>
      <c r="B74" s="42" t="s">
        <v>1333</v>
      </c>
      <c r="C74" s="55">
        <f>'一般预算支出-功能'!C1344</f>
        <v>0</v>
      </c>
      <c r="D74" s="52"/>
      <c r="E74" s="95"/>
      <c r="F74" s="35" t="e">
        <f>IF(#REF!&lt;&gt;0,#REF!/#REF!*100," ")</f>
        <v>#REF!</v>
      </c>
      <c r="G74" s="59"/>
    </row>
    <row r="75" spans="1:7" ht="20.25" customHeight="1">
      <c r="A75" s="60">
        <v>2300602</v>
      </c>
      <c r="B75" s="42" t="s">
        <v>1334</v>
      </c>
      <c r="C75" s="55">
        <f>C76+C77+C78</f>
        <v>1243</v>
      </c>
      <c r="D75" s="55">
        <f t="shared" ref="D75" si="10">D76+D77+D78</f>
        <v>1269</v>
      </c>
      <c r="E75" s="94">
        <f>D75/C75</f>
        <v>1.0209171359613838</v>
      </c>
      <c r="F75" s="35" t="e">
        <f>IF(#REF!&lt;&gt;0,#REF!/#REF!*100," ")</f>
        <v>#REF!</v>
      </c>
      <c r="G75" s="59"/>
    </row>
    <row r="76" spans="1:7" s="10" customFormat="1" ht="20.25" customHeight="1">
      <c r="A76" s="40"/>
      <c r="B76" s="41" t="s">
        <v>1335</v>
      </c>
      <c r="C76" s="58">
        <f>'一般预算支出-功能'!C1346</f>
        <v>722</v>
      </c>
      <c r="D76" s="52">
        <v>361</v>
      </c>
      <c r="E76" s="95">
        <f>D76/C76</f>
        <v>0.5</v>
      </c>
      <c r="F76" s="35" t="e">
        <f>IF(#REF!&lt;&gt;0,#REF!/#REF!*100," ")</f>
        <v>#REF!</v>
      </c>
      <c r="G76" s="59"/>
    </row>
    <row r="77" spans="1:7" s="10" customFormat="1" ht="20.25" customHeight="1">
      <c r="A77" s="40"/>
      <c r="B77" s="41" t="s">
        <v>1336</v>
      </c>
      <c r="C77" s="58">
        <v>150</v>
      </c>
      <c r="D77" s="52">
        <v>641</v>
      </c>
      <c r="E77" s="95">
        <f>D77/C77</f>
        <v>4.2733333333333334</v>
      </c>
      <c r="F77" s="35" t="e">
        <f>IF(#REF!&lt;&gt;0,#REF!/#REF!*100," ")</f>
        <v>#REF!</v>
      </c>
      <c r="G77" s="59"/>
    </row>
    <row r="78" spans="1:7" s="10" customFormat="1" ht="20.25" customHeight="1">
      <c r="A78" s="40"/>
      <c r="B78" s="41" t="s">
        <v>1337</v>
      </c>
      <c r="C78" s="58">
        <v>371</v>
      </c>
      <c r="D78" s="52">
        <v>267</v>
      </c>
      <c r="E78" s="95">
        <f>D78/C78</f>
        <v>0.71967654986522911</v>
      </c>
      <c r="F78" s="35" t="e">
        <f>IF(#REF!&lt;&gt;0,#REF!/#REF!*100," ")</f>
        <v>#REF!</v>
      </c>
      <c r="G78" s="59"/>
    </row>
    <row r="79" spans="1:7" ht="20.25" customHeight="1">
      <c r="A79" s="123" t="s">
        <v>1338</v>
      </c>
      <c r="B79" s="124"/>
      <c r="C79" s="55">
        <f>C80</f>
        <v>0</v>
      </c>
      <c r="D79" s="52"/>
      <c r="E79" s="95"/>
      <c r="F79" s="35" t="e">
        <f>IF(#REF!&lt;&gt;0,#REF!/#REF!*100," ")</f>
        <v>#REF!</v>
      </c>
      <c r="G79" s="59"/>
    </row>
    <row r="80" spans="1:7" ht="20.25" customHeight="1">
      <c r="A80" s="39">
        <v>23103</v>
      </c>
      <c r="B80" s="39" t="s">
        <v>1339</v>
      </c>
      <c r="C80" s="55">
        <f>C81</f>
        <v>0</v>
      </c>
      <c r="D80" s="52"/>
      <c r="E80" s="95"/>
      <c r="F80" s="35" t="e">
        <f>IF(#REF!&lt;&gt;0,#REF!/#REF!*100," ")</f>
        <v>#REF!</v>
      </c>
      <c r="G80" s="59"/>
    </row>
    <row r="81" spans="1:7" s="10" customFormat="1" ht="20.25" customHeight="1">
      <c r="A81" s="61">
        <v>2310301</v>
      </c>
      <c r="B81" s="41" t="s">
        <v>1264</v>
      </c>
      <c r="C81" s="58">
        <f>'一般预算支出-功能'!C1351</f>
        <v>0</v>
      </c>
      <c r="D81" s="52"/>
      <c r="E81" s="95"/>
      <c r="F81" s="35" t="e">
        <f>IF(#REF!&lt;&gt;0,#REF!/#REF!*100," ")</f>
        <v>#REF!</v>
      </c>
      <c r="G81" s="59"/>
    </row>
    <row r="82" spans="1:7" ht="20.25" customHeight="1">
      <c r="A82" s="123" t="s">
        <v>1267</v>
      </c>
      <c r="B82" s="124"/>
      <c r="C82" s="55">
        <f>C83</f>
        <v>0</v>
      </c>
      <c r="D82" s="38"/>
      <c r="E82" s="95"/>
      <c r="F82" s="33" t="e">
        <f>IF(#REF!&lt;&gt;0,#REF!/#REF!*100," ")</f>
        <v>#REF!</v>
      </c>
      <c r="G82" s="59"/>
    </row>
    <row r="83" spans="1:7" ht="20.25" customHeight="1">
      <c r="A83" s="40">
        <v>23009</v>
      </c>
      <c r="B83" s="43" t="s">
        <v>1340</v>
      </c>
      <c r="C83" s="58">
        <f>C85-C5-C73-C79-C84</f>
        <v>0</v>
      </c>
      <c r="D83" s="52"/>
      <c r="E83" s="95"/>
      <c r="F83" s="35" t="e">
        <f>IF(#REF!&lt;&gt;0,#REF!/#REF!*100," ")</f>
        <v>#REF!</v>
      </c>
      <c r="G83" s="59"/>
    </row>
    <row r="84" spans="1:7" ht="20.25" customHeight="1">
      <c r="A84" s="108" t="s">
        <v>1341</v>
      </c>
      <c r="B84" s="109"/>
      <c r="C84" s="55"/>
      <c r="D84" s="52"/>
      <c r="E84" s="95"/>
      <c r="F84" s="35" t="e">
        <f>IF(#REF!&lt;&gt;0,#REF!/#REF!*100," ")</f>
        <v>#REF!</v>
      </c>
      <c r="G84" s="59"/>
    </row>
    <row r="85" spans="1:7" ht="20.25" customHeight="1">
      <c r="A85" s="110" t="s">
        <v>1342</v>
      </c>
      <c r="B85" s="110"/>
      <c r="C85" s="55">
        <f>一般预算收入!C70</f>
        <v>16857</v>
      </c>
      <c r="D85" s="38">
        <f>D73+D5</f>
        <v>7987</v>
      </c>
      <c r="E85" s="94">
        <f>D85/C85</f>
        <v>0.47380910007711929</v>
      </c>
      <c r="F85" s="35" t="e">
        <f>IF(#REF!&lt;&gt;0,#REF!/#REF!*100," ")</f>
        <v>#REF!</v>
      </c>
      <c r="G85" s="59"/>
    </row>
  </sheetData>
  <mergeCells count="8">
    <mergeCell ref="A84:B84"/>
    <mergeCell ref="A85:B85"/>
    <mergeCell ref="A2:F2"/>
    <mergeCell ref="A3:C3"/>
    <mergeCell ref="A5:B5"/>
    <mergeCell ref="A73:B73"/>
    <mergeCell ref="A79:B79"/>
    <mergeCell ref="A82:B82"/>
  </mergeCells>
  <phoneticPr fontId="3" type="noConversion"/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一般预算收入</vt:lpstr>
      <vt:lpstr>一般预算支出-功能</vt:lpstr>
      <vt:lpstr>一般预算支出-经济</vt:lpstr>
      <vt:lpstr>一般预算收入!Print_Titles</vt:lpstr>
      <vt:lpstr>'一般预算支出-功能'!Print_Titles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李星韵</cp:lastModifiedBy>
  <cp:lastPrinted>2021-10-13T03:57:38Z</cp:lastPrinted>
  <dcterms:created xsi:type="dcterms:W3CDTF">2020-12-31T03:23:58Z</dcterms:created>
  <dcterms:modified xsi:type="dcterms:W3CDTF">2021-10-14T09:37:15Z</dcterms:modified>
</cp:coreProperties>
</file>