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625"/>
  </bookViews>
  <sheets>
    <sheet name="附表5-中小学校舍安全保障长效机制" sheetId="6" r:id="rId1"/>
  </sheets>
  <definedNames>
    <definedName name="_xlnm._FilterDatabase" localSheetId="0" hidden="1">'附表5-中小学校舍安全保障长效机制'!$6:$7</definedName>
    <definedName name="_xlnm.Print_Area" localSheetId="0">'附表5-中小学校舍安全保障长效机制'!$A$1:$R$7</definedName>
    <definedName name="_xlnm.Print_Titles" localSheetId="0">'附表5-中小学校舍安全保障长效机制'!$4:$6</definedName>
  </definedNames>
  <calcPr calcId="144525"/>
</workbook>
</file>

<file path=xl/calcChain.xml><?xml version="1.0" encoding="utf-8"?>
<calcChain xmlns="http://schemas.openxmlformats.org/spreadsheetml/2006/main">
  <c r="I7" i="6" l="1"/>
  <c r="K7" i="6" s="1"/>
  <c r="J7" i="6" l="1"/>
  <c r="L7" i="6" s="1"/>
  <c r="M7" i="6" s="1"/>
  <c r="N7" i="6" s="1"/>
  <c r="O7" i="6" s="1"/>
  <c r="P7" i="6"/>
  <c r="Q7" i="6" s="1"/>
</calcChain>
</file>

<file path=xl/sharedStrings.xml><?xml version="1.0" encoding="utf-8"?>
<sst xmlns="http://schemas.openxmlformats.org/spreadsheetml/2006/main" count="25" uniqueCount="23">
  <si>
    <t>附件5</t>
  </si>
  <si>
    <t>2022年提前下达中小学校舍安全保障长效机省补助资金安排表</t>
  </si>
  <si>
    <t>机构代码</t>
  </si>
  <si>
    <t>单位</t>
  </si>
  <si>
    <t>2020年公办小学生在校生数（人）</t>
  </si>
  <si>
    <t>2020年公办初中生在校生数（人）</t>
  </si>
  <si>
    <t>档次标记</t>
  </si>
  <si>
    <t>补助比例</t>
  </si>
  <si>
    <t>标准面积（平方米，小学人数*9.8+初中人数*12.7）</t>
  </si>
  <si>
    <t>安全面积（平方米，标准值60%校舍安全）</t>
  </si>
  <si>
    <t>需加固标准面积（平方米，标准值40%校舍需加固）</t>
  </si>
  <si>
    <t>每年需维修改造校舍面积（平方米，安全面积按50年摊销，加固面积按30年摊销）</t>
  </si>
  <si>
    <t>改造总费用（元，按一平方米800元计算）</t>
  </si>
  <si>
    <t>2022年提前下达下达补助金额（万元）</t>
  </si>
  <si>
    <t>备注</t>
  </si>
  <si>
    <t>农村</t>
  </si>
  <si>
    <t>城乡</t>
  </si>
  <si>
    <t>总金额</t>
  </si>
  <si>
    <t>提前下达95%</t>
  </si>
  <si>
    <t>其中：中央</t>
  </si>
  <si>
    <t>其中；省级</t>
  </si>
  <si>
    <t>440784000</t>
  </si>
  <si>
    <t>鹤山市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</si>
</sst>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幼圆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幼圆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"/>
  <sheetViews>
    <sheetView tabSelected="1" workbookViewId="0">
      <pane xSplit="2" ySplit="6" topLeftCell="C7" activePane="bottomRight" state="frozen"/>
      <selection pane="topRight"/>
      <selection pane="bottomLeft"/>
      <selection pane="bottomRight" activeCell="F11" sqref="F11"/>
    </sheetView>
  </sheetViews>
  <sheetFormatPr defaultColWidth="9" defaultRowHeight="13.5" x14ac:dyDescent="0.15"/>
  <cols>
    <col min="1" max="1" width="15.875" style="1" customWidth="1"/>
    <col min="2" max="2" width="21" style="5" customWidth="1"/>
    <col min="3" max="3" width="12.5" style="1" customWidth="1"/>
    <col min="4" max="4" width="13.625" style="1" customWidth="1"/>
    <col min="5" max="5" width="10.625" style="1" customWidth="1"/>
    <col min="6" max="6" width="10.75" style="1" customWidth="1"/>
    <col min="7" max="7" width="5.625" style="1" customWidth="1"/>
    <col min="8" max="8" width="9" style="1" customWidth="1"/>
    <col min="9" max="9" width="13" style="1" customWidth="1"/>
    <col min="10" max="10" width="16.375" style="1" customWidth="1"/>
    <col min="11" max="11" width="15.5" style="1" customWidth="1"/>
    <col min="12" max="12" width="18.875" style="1" customWidth="1"/>
    <col min="13" max="13" width="14.5" style="1" customWidth="1"/>
    <col min="14" max="14" width="14.75" style="1" customWidth="1"/>
    <col min="15" max="15" width="11.375" style="1" customWidth="1"/>
    <col min="16" max="16" width="14.875" style="6" customWidth="1"/>
    <col min="17" max="17" width="15.625" style="1" customWidth="1"/>
    <col min="18" max="18" width="15.125" style="5" customWidth="1"/>
    <col min="19" max="16384" width="9" style="1"/>
  </cols>
  <sheetData>
    <row r="1" spans="1:256" ht="22.5" x14ac:dyDescent="0.15">
      <c r="A1" s="7" t="s">
        <v>0</v>
      </c>
    </row>
    <row r="2" spans="1:256" ht="60.95" customHeight="1" x14ac:dyDescent="0.1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56" s="2" customFormat="1" ht="25.5" customHeight="1" x14ac:dyDescent="0.15">
      <c r="A3" s="8"/>
      <c r="B3" s="9"/>
      <c r="C3" s="8"/>
      <c r="D3" s="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"/>
      <c r="Q3" s="1"/>
      <c r="R3" s="5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3" customFormat="1" ht="33.950000000000003" customHeight="1" x14ac:dyDescent="0.15">
      <c r="A4" s="27" t="s">
        <v>2</v>
      </c>
      <c r="B4" s="20" t="s">
        <v>3</v>
      </c>
      <c r="C4" s="20" t="s">
        <v>4</v>
      </c>
      <c r="D4" s="20"/>
      <c r="E4" s="25" t="s">
        <v>5</v>
      </c>
      <c r="F4" s="25"/>
      <c r="G4" s="28" t="s">
        <v>6</v>
      </c>
      <c r="H4" s="28" t="s">
        <v>7</v>
      </c>
      <c r="I4" s="20" t="s">
        <v>8</v>
      </c>
      <c r="J4" s="20" t="s">
        <v>9</v>
      </c>
      <c r="K4" s="20" t="s">
        <v>10</v>
      </c>
      <c r="L4" s="20" t="s">
        <v>11</v>
      </c>
      <c r="M4" s="20" t="s">
        <v>12</v>
      </c>
      <c r="N4" s="20" t="s">
        <v>13</v>
      </c>
      <c r="O4" s="20"/>
      <c r="P4" s="26"/>
      <c r="Q4" s="20"/>
      <c r="R4" s="19" t="s">
        <v>14</v>
      </c>
    </row>
    <row r="5" spans="1:256" s="3" customFormat="1" ht="13.5" customHeight="1" x14ac:dyDescent="0.15">
      <c r="A5" s="27"/>
      <c r="B5" s="20"/>
      <c r="C5" s="27" t="s">
        <v>15</v>
      </c>
      <c r="D5" s="27" t="s">
        <v>16</v>
      </c>
      <c r="E5" s="27" t="s">
        <v>15</v>
      </c>
      <c r="F5" s="27" t="s">
        <v>16</v>
      </c>
      <c r="G5" s="28"/>
      <c r="H5" s="28"/>
      <c r="I5" s="20"/>
      <c r="J5" s="20"/>
      <c r="K5" s="20"/>
      <c r="L5" s="20"/>
      <c r="M5" s="20"/>
      <c r="N5" s="20" t="s">
        <v>17</v>
      </c>
      <c r="O5" s="21" t="s">
        <v>18</v>
      </c>
      <c r="P5" s="23" t="s">
        <v>19</v>
      </c>
      <c r="Q5" s="19" t="s">
        <v>20</v>
      </c>
      <c r="R5" s="19"/>
    </row>
    <row r="6" spans="1:256" s="3" customFormat="1" ht="12" customHeight="1" x14ac:dyDescent="0.15">
      <c r="A6" s="27"/>
      <c r="B6" s="20"/>
      <c r="C6" s="27"/>
      <c r="D6" s="27"/>
      <c r="E6" s="27"/>
      <c r="F6" s="27"/>
      <c r="G6" s="28"/>
      <c r="H6" s="28"/>
      <c r="I6" s="20"/>
      <c r="J6" s="20"/>
      <c r="K6" s="20"/>
      <c r="L6" s="20"/>
      <c r="M6" s="20"/>
      <c r="N6" s="20"/>
      <c r="O6" s="22"/>
      <c r="P6" s="23"/>
      <c r="Q6" s="19"/>
      <c r="R6" s="19"/>
    </row>
    <row r="7" spans="1:256" s="4" customFormat="1" ht="30" customHeight="1" x14ac:dyDescent="0.15">
      <c r="A7" s="10" t="s">
        <v>21</v>
      </c>
      <c r="B7" s="18" t="s">
        <v>22</v>
      </c>
      <c r="C7" s="11">
        <v>16417</v>
      </c>
      <c r="D7" s="11">
        <v>37288</v>
      </c>
      <c r="E7" s="11">
        <v>5581</v>
      </c>
      <c r="F7" s="11">
        <v>14083</v>
      </c>
      <c r="G7" s="12">
        <v>3</v>
      </c>
      <c r="H7" s="13">
        <v>0.65</v>
      </c>
      <c r="I7" s="12">
        <f t="shared" ref="I7" si="0">D7*9.8+F7*12.7</f>
        <v>544276.5</v>
      </c>
      <c r="J7" s="12">
        <f t="shared" ref="J7" si="1">I7*0.6</f>
        <v>326565.89999999997</v>
      </c>
      <c r="K7" s="12">
        <f t="shared" ref="K7" si="2">I7*0.4</f>
        <v>217710.6</v>
      </c>
      <c r="L7" s="12">
        <f t="shared" ref="L7" si="3">J7/50+K7/30</f>
        <v>13788.338</v>
      </c>
      <c r="M7" s="12">
        <f t="shared" ref="M7" si="4">L7*800</f>
        <v>11030670.4</v>
      </c>
      <c r="N7" s="16">
        <f t="shared" ref="N7" si="5">ROUND(M7*0.4/10000,0)</f>
        <v>441</v>
      </c>
      <c r="O7" s="14">
        <f t="shared" ref="O7" si="6">N7</f>
        <v>441</v>
      </c>
      <c r="P7" s="15">
        <f t="shared" ref="P7" si="7">ROUND(82700/87857*O7,0)</f>
        <v>415</v>
      </c>
      <c r="Q7" s="16">
        <f t="shared" ref="Q7" si="8">O7-P7</f>
        <v>26</v>
      </c>
      <c r="R7" s="17"/>
    </row>
  </sheetData>
  <mergeCells count="22">
    <mergeCell ref="A2:R2"/>
    <mergeCell ref="C4:D4"/>
    <mergeCell ref="E4:F4"/>
    <mergeCell ref="N4:Q4"/>
    <mergeCell ref="A4:A6"/>
    <mergeCell ref="B4:B6"/>
    <mergeCell ref="C5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R4:R6"/>
    <mergeCell ref="M4:M6"/>
    <mergeCell ref="N5:N6"/>
    <mergeCell ref="O5:O6"/>
    <mergeCell ref="P5:P6"/>
    <mergeCell ref="Q5:Q6"/>
  </mergeCells>
  <phoneticPr fontId="14" type="noConversion"/>
  <printOptions horizontalCentered="1"/>
  <pageMargins left="0.74803149606299213" right="0.43307086614173229" top="0.98425196850393704" bottom="0.98425196850393704" header="0.51181102362204722" footer="0.51181102362204722"/>
  <pageSetup paperSize="9" scale="5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附表5-中小学校舍安全保障长效机制</vt:lpstr>
      <vt:lpstr>'附表5-中小学校舍安全保障长效机制'!Print_Area</vt:lpstr>
      <vt:lpstr>'附表5-中小学校舍安全保障长效机制'!Print_Titles</vt:lpstr>
    </vt:vector>
  </TitlesOfParts>
  <Company>省教育厅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卢颖佳</dc:creator>
  <cp:lastModifiedBy>冯小珊</cp:lastModifiedBy>
  <cp:lastPrinted>2021-12-29T03:00:05Z</cp:lastPrinted>
  <dcterms:created xsi:type="dcterms:W3CDTF">2020-11-10T01:42:00Z</dcterms:created>
  <dcterms:modified xsi:type="dcterms:W3CDTF">2021-12-29T03:00:06Z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