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540" activeTab="3"/>
  </bookViews>
  <sheets>
    <sheet name="封面" sheetId="1" r:id="rId1"/>
    <sheet name="总表" sheetId="4" r:id="rId2"/>
    <sheet name="本级政府性基金收入" sheetId="2" r:id="rId3"/>
    <sheet name="本级政府性基金支出" sheetId="3" r:id="rId4"/>
  </sheets>
  <definedNames>
    <definedName name="_xlnm.Print_Titles" localSheetId="2">本级政府性基金收入!$4:$5</definedName>
    <definedName name="_xlnm.Print_Titles" localSheetId="3">本级政府性基金支出!$4:$5</definedName>
  </definedNames>
  <calcPr calcId="144525"/>
</workbook>
</file>

<file path=xl/calcChain.xml><?xml version="1.0" encoding="utf-8"?>
<calcChain xmlns="http://schemas.openxmlformats.org/spreadsheetml/2006/main">
  <c r="F67" i="3" l="1"/>
  <c r="D67" i="3"/>
  <c r="H80" i="3" l="1"/>
  <c r="F80" i="3"/>
  <c r="D80" i="3"/>
  <c r="I79" i="3"/>
  <c r="H79" i="3"/>
  <c r="G79" i="3"/>
  <c r="F79" i="3"/>
  <c r="E79" i="3"/>
  <c r="D79" i="3"/>
  <c r="C79" i="3"/>
  <c r="H78" i="3"/>
  <c r="F78" i="3"/>
  <c r="D78" i="3"/>
  <c r="I77" i="3"/>
  <c r="H77" i="3"/>
  <c r="G77" i="3"/>
  <c r="F77" i="3"/>
  <c r="E77" i="3"/>
  <c r="D77" i="3"/>
  <c r="C77" i="3"/>
  <c r="H76" i="3"/>
  <c r="F76" i="3"/>
  <c r="D76" i="3"/>
  <c r="I75" i="3"/>
  <c r="H75" i="3"/>
  <c r="G75" i="3"/>
  <c r="F75" i="3"/>
  <c r="E75" i="3"/>
  <c r="D75" i="3"/>
  <c r="C75" i="3"/>
  <c r="H74" i="3"/>
  <c r="F74" i="3"/>
  <c r="D74" i="3"/>
  <c r="I73" i="3"/>
  <c r="H73" i="3"/>
  <c r="G73" i="3"/>
  <c r="F73" i="3"/>
  <c r="E73" i="3"/>
  <c r="D73" i="3"/>
  <c r="C73" i="3"/>
  <c r="H72" i="3"/>
  <c r="H71" i="3"/>
  <c r="F71" i="3"/>
  <c r="D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H68" i="3"/>
  <c r="F68" i="3"/>
  <c r="D68" i="3"/>
  <c r="H67" i="3"/>
  <c r="H66" i="3"/>
  <c r="F66" i="3"/>
  <c r="D66" i="3"/>
  <c r="H65" i="3"/>
  <c r="F65" i="3"/>
  <c r="D65" i="3"/>
  <c r="I64" i="3"/>
  <c r="H64" i="3"/>
  <c r="G64" i="3"/>
  <c r="G63" i="3" s="1"/>
  <c r="E64" i="3"/>
  <c r="C64" i="3"/>
  <c r="D64" i="3" s="1"/>
  <c r="I63" i="3"/>
  <c r="E63" i="3"/>
  <c r="N13" i="4" s="1"/>
  <c r="H62" i="3"/>
  <c r="F62" i="3"/>
  <c r="D62" i="3"/>
  <c r="H61" i="3"/>
  <c r="F61" i="3"/>
  <c r="D61" i="3"/>
  <c r="H60" i="3"/>
  <c r="F60" i="3"/>
  <c r="D60" i="3"/>
  <c r="H59" i="3"/>
  <c r="F59" i="3"/>
  <c r="D59" i="3"/>
  <c r="H58" i="3"/>
  <c r="F58" i="3"/>
  <c r="D58" i="3"/>
  <c r="H57" i="3"/>
  <c r="F57" i="3"/>
  <c r="D57" i="3"/>
  <c r="I56" i="3"/>
  <c r="H56" i="3"/>
  <c r="F56" i="3"/>
  <c r="D56" i="3"/>
  <c r="H55" i="3"/>
  <c r="F55" i="3"/>
  <c r="D55" i="3"/>
  <c r="H54" i="3"/>
  <c r="F54" i="3"/>
  <c r="D54" i="3"/>
  <c r="I53" i="3"/>
  <c r="H53" i="3"/>
  <c r="F53" i="3"/>
  <c r="D53" i="3"/>
  <c r="H52" i="3"/>
  <c r="F52" i="3"/>
  <c r="D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H49" i="3"/>
  <c r="F49" i="3"/>
  <c r="D49" i="3"/>
  <c r="I48" i="3"/>
  <c r="H48" i="3"/>
  <c r="G48" i="3"/>
  <c r="F48" i="3"/>
  <c r="E48" i="3"/>
  <c r="D48" i="3"/>
  <c r="C48" i="3"/>
  <c r="H47" i="3"/>
  <c r="F47" i="3"/>
  <c r="D47" i="3"/>
  <c r="H46" i="3"/>
  <c r="F46" i="3"/>
  <c r="D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H43" i="3"/>
  <c r="F43" i="3"/>
  <c r="D43" i="3"/>
  <c r="H42" i="3"/>
  <c r="F42" i="3"/>
  <c r="D42" i="3"/>
  <c r="H41" i="3"/>
  <c r="F41" i="3"/>
  <c r="D41" i="3"/>
  <c r="H40" i="3"/>
  <c r="F40" i="3"/>
  <c r="D40" i="3"/>
  <c r="H39" i="3"/>
  <c r="F39" i="3"/>
  <c r="D39" i="3"/>
  <c r="I38" i="3"/>
  <c r="H38" i="3" s="1"/>
  <c r="F38" i="3"/>
  <c r="D38" i="3"/>
  <c r="H37" i="3"/>
  <c r="F37" i="3"/>
  <c r="D37" i="3"/>
  <c r="H36" i="3"/>
  <c r="F36" i="3"/>
  <c r="D36" i="3"/>
  <c r="H35" i="3"/>
  <c r="F35" i="3"/>
  <c r="D35" i="3"/>
  <c r="I34" i="3"/>
  <c r="H34" i="3"/>
  <c r="G34" i="3"/>
  <c r="F34" i="3"/>
  <c r="E34" i="3"/>
  <c r="D34" i="3"/>
  <c r="C34" i="3"/>
  <c r="H33" i="3"/>
  <c r="G33" i="3"/>
  <c r="F33" i="3"/>
  <c r="E33" i="3"/>
  <c r="D33" i="3"/>
  <c r="C33" i="3"/>
  <c r="H32" i="3"/>
  <c r="F32" i="3"/>
  <c r="D32" i="3"/>
  <c r="H31" i="3"/>
  <c r="F31" i="3"/>
  <c r="D31" i="3"/>
  <c r="I30" i="3"/>
  <c r="H30" i="3"/>
  <c r="G30" i="3"/>
  <c r="F30" i="3"/>
  <c r="E30" i="3"/>
  <c r="D30" i="3"/>
  <c r="C30" i="3"/>
  <c r="H29" i="3"/>
  <c r="F29" i="3"/>
  <c r="D29" i="3"/>
  <c r="H28" i="3"/>
  <c r="F28" i="3"/>
  <c r="D28" i="3"/>
  <c r="H27" i="3"/>
  <c r="F27" i="3"/>
  <c r="D27" i="3"/>
  <c r="H26" i="3"/>
  <c r="F26" i="3"/>
  <c r="D26" i="3"/>
  <c r="H25" i="3"/>
  <c r="F25" i="3"/>
  <c r="D25" i="3"/>
  <c r="H24" i="3"/>
  <c r="F24" i="3"/>
  <c r="D24" i="3"/>
  <c r="H23" i="3"/>
  <c r="F23" i="3"/>
  <c r="D23" i="3"/>
  <c r="H22" i="3"/>
  <c r="F22" i="3"/>
  <c r="D22" i="3"/>
  <c r="I21" i="3"/>
  <c r="G21" i="3"/>
  <c r="H21" i="3" s="1"/>
  <c r="E21" i="3"/>
  <c r="D21" i="3" s="1"/>
  <c r="C21" i="3"/>
  <c r="I20" i="3"/>
  <c r="C20" i="3"/>
  <c r="H19" i="3"/>
  <c r="F19" i="3"/>
  <c r="D19" i="3"/>
  <c r="H18" i="3"/>
  <c r="F18" i="3"/>
  <c r="D18" i="3"/>
  <c r="H17" i="3"/>
  <c r="F17" i="3"/>
  <c r="D17" i="3"/>
  <c r="I16" i="3"/>
  <c r="H16" i="3"/>
  <c r="G16" i="3"/>
  <c r="E16" i="3"/>
  <c r="E11" i="3" s="1"/>
  <c r="C16" i="3"/>
  <c r="C11" i="3" s="1"/>
  <c r="H15" i="3"/>
  <c r="F15" i="3"/>
  <c r="D15" i="3"/>
  <c r="H14" i="3"/>
  <c r="F14" i="3"/>
  <c r="D14" i="3"/>
  <c r="H13" i="3"/>
  <c r="F13" i="3"/>
  <c r="D13" i="3"/>
  <c r="I12" i="3"/>
  <c r="H12" i="3"/>
  <c r="G12" i="3"/>
  <c r="F12" i="3"/>
  <c r="E12" i="3"/>
  <c r="D12" i="3"/>
  <c r="C12" i="3"/>
  <c r="I11" i="3"/>
  <c r="G11" i="3"/>
  <c r="H11" i="3" s="1"/>
  <c r="H10" i="3"/>
  <c r="F10" i="3"/>
  <c r="D10" i="3"/>
  <c r="H9" i="3"/>
  <c r="F9" i="3"/>
  <c r="D9" i="3"/>
  <c r="I8" i="3"/>
  <c r="H8" i="3"/>
  <c r="G8" i="3"/>
  <c r="E8" i="3"/>
  <c r="F8" i="3" s="1"/>
  <c r="C8" i="3"/>
  <c r="I7" i="3"/>
  <c r="G7" i="3"/>
  <c r="H7" i="3" s="1"/>
  <c r="C7" i="3"/>
  <c r="I6" i="3"/>
  <c r="I27" i="2"/>
  <c r="I83" i="3" s="1"/>
  <c r="H26" i="2"/>
  <c r="F26" i="2"/>
  <c r="D26" i="2"/>
  <c r="H25" i="2"/>
  <c r="F25" i="2"/>
  <c r="D25" i="2"/>
  <c r="I24" i="2"/>
  <c r="H24" i="2"/>
  <c r="G24" i="2"/>
  <c r="F24" i="2"/>
  <c r="E24" i="2"/>
  <c r="D24" i="2"/>
  <c r="C24" i="2"/>
  <c r="H23" i="2"/>
  <c r="F23" i="2"/>
  <c r="D23" i="2"/>
  <c r="I22" i="2"/>
  <c r="H22" i="2"/>
  <c r="G22" i="2"/>
  <c r="F22" i="2"/>
  <c r="E22" i="2"/>
  <c r="D22" i="2"/>
  <c r="C22" i="2"/>
  <c r="H21" i="2"/>
  <c r="F21" i="2"/>
  <c r="D21" i="2"/>
  <c r="I20" i="2"/>
  <c r="H20" i="2"/>
  <c r="G20" i="2"/>
  <c r="F20" i="2"/>
  <c r="E20" i="2"/>
  <c r="D20" i="2"/>
  <c r="C20" i="2"/>
  <c r="H19" i="2"/>
  <c r="F19" i="2"/>
  <c r="D19" i="2"/>
  <c r="H18" i="2"/>
  <c r="F18" i="2"/>
  <c r="D18" i="2"/>
  <c r="H17" i="2"/>
  <c r="F17" i="2"/>
  <c r="D17" i="2"/>
  <c r="H16" i="2"/>
  <c r="F16" i="2"/>
  <c r="D16" i="2"/>
  <c r="H15" i="2"/>
  <c r="F15" i="2"/>
  <c r="D15" i="2"/>
  <c r="H14" i="2"/>
  <c r="F14" i="2"/>
  <c r="D14" i="2"/>
  <c r="I13" i="2"/>
  <c r="H13" i="2"/>
  <c r="G13" i="2"/>
  <c r="F13" i="2"/>
  <c r="E13" i="2"/>
  <c r="D13" i="2"/>
  <c r="C13" i="2"/>
  <c r="H12" i="2"/>
  <c r="F12" i="2"/>
  <c r="D12" i="2"/>
  <c r="H11" i="2"/>
  <c r="F11" i="2"/>
  <c r="D11" i="2"/>
  <c r="H10" i="2"/>
  <c r="F10" i="2"/>
  <c r="D10" i="2"/>
  <c r="I9" i="2"/>
  <c r="H9" i="2"/>
  <c r="G9" i="2"/>
  <c r="F9" i="2"/>
  <c r="E9" i="2"/>
  <c r="D9" i="2"/>
  <c r="C9" i="2"/>
  <c r="I8" i="2"/>
  <c r="G8" i="2"/>
  <c r="H8" i="2" s="1"/>
  <c r="E8" i="2"/>
  <c r="C8" i="2"/>
  <c r="C6" i="2" s="1"/>
  <c r="H7" i="2"/>
  <c r="F7" i="2"/>
  <c r="D7" i="2"/>
  <c r="I6" i="2"/>
  <c r="G6" i="2"/>
  <c r="H6" i="2" s="1"/>
  <c r="E6" i="2"/>
  <c r="I20" i="4"/>
  <c r="R18" i="4"/>
  <c r="Q18" i="4"/>
  <c r="P18" i="4"/>
  <c r="O18" i="4"/>
  <c r="N18" i="4"/>
  <c r="M18" i="4"/>
  <c r="L18" i="4"/>
  <c r="R17" i="4"/>
  <c r="Q17" i="4"/>
  <c r="P17" i="4"/>
  <c r="O17" i="4"/>
  <c r="N17" i="4"/>
  <c r="M17" i="4"/>
  <c r="L17" i="4"/>
  <c r="R16" i="4"/>
  <c r="Q16" i="4"/>
  <c r="P16" i="4"/>
  <c r="O16" i="4"/>
  <c r="N16" i="4"/>
  <c r="M16" i="4"/>
  <c r="L16" i="4"/>
  <c r="I16" i="4"/>
  <c r="H16" i="4"/>
  <c r="G16" i="4"/>
  <c r="F16" i="4"/>
  <c r="E16" i="4"/>
  <c r="D16" i="4"/>
  <c r="C16" i="4"/>
  <c r="R15" i="4"/>
  <c r="Q15" i="4"/>
  <c r="P15" i="4"/>
  <c r="O15" i="4"/>
  <c r="N15" i="4"/>
  <c r="M15" i="4"/>
  <c r="L15" i="4"/>
  <c r="I15" i="4"/>
  <c r="H15" i="4"/>
  <c r="G15" i="4"/>
  <c r="F15" i="4"/>
  <c r="E15" i="4"/>
  <c r="D15" i="4"/>
  <c r="C15" i="4"/>
  <c r="R14" i="4"/>
  <c r="Q14" i="4"/>
  <c r="P14" i="4"/>
  <c r="O14" i="4"/>
  <c r="N14" i="4"/>
  <c r="M14" i="4"/>
  <c r="L14" i="4"/>
  <c r="I14" i="4"/>
  <c r="H14" i="4"/>
  <c r="G14" i="4"/>
  <c r="F14" i="4"/>
  <c r="E14" i="4"/>
  <c r="D14" i="4"/>
  <c r="C14" i="4"/>
  <c r="R13" i="4"/>
  <c r="I13" i="4"/>
  <c r="H13" i="4"/>
  <c r="G13" i="4"/>
  <c r="F13" i="4"/>
  <c r="E13" i="4"/>
  <c r="D13" i="4"/>
  <c r="C13" i="4"/>
  <c r="R12" i="4"/>
  <c r="Q12" i="4"/>
  <c r="P12" i="4"/>
  <c r="O12" i="4"/>
  <c r="N12" i="4"/>
  <c r="M12" i="4"/>
  <c r="L12" i="4"/>
  <c r="I12" i="4"/>
  <c r="H12" i="4"/>
  <c r="G12" i="4"/>
  <c r="F12" i="4"/>
  <c r="E12" i="4"/>
  <c r="D12" i="4"/>
  <c r="C12" i="4"/>
  <c r="R11" i="4"/>
  <c r="Q11" i="4" s="1"/>
  <c r="P11" i="4"/>
  <c r="O11" i="4"/>
  <c r="N11" i="4"/>
  <c r="M11" i="4"/>
  <c r="L11" i="4"/>
  <c r="I11" i="4"/>
  <c r="H11" i="4"/>
  <c r="G11" i="4"/>
  <c r="F11" i="4"/>
  <c r="E11" i="4"/>
  <c r="D11" i="4"/>
  <c r="C11" i="4"/>
  <c r="R10" i="4"/>
  <c r="I10" i="4"/>
  <c r="H10" i="4"/>
  <c r="G10" i="4"/>
  <c r="F10" i="4"/>
  <c r="E10" i="4"/>
  <c r="D10" i="4"/>
  <c r="C10" i="4"/>
  <c r="R9" i="4"/>
  <c r="P9" i="4"/>
  <c r="Q9" i="4" s="1"/>
  <c r="I9" i="4"/>
  <c r="G9" i="4"/>
  <c r="H9" i="4" s="1"/>
  <c r="R8" i="4"/>
  <c r="P8" i="4"/>
  <c r="Q8" i="4" s="1"/>
  <c r="I8" i="4"/>
  <c r="H8" i="4"/>
  <c r="G8" i="4"/>
  <c r="F8" i="4"/>
  <c r="E8" i="4"/>
  <c r="D8" i="4"/>
  <c r="C8" i="4"/>
  <c r="I7" i="4"/>
  <c r="F63" i="3" l="1"/>
  <c r="H63" i="3"/>
  <c r="P13" i="4"/>
  <c r="F64" i="3"/>
  <c r="C63" i="3"/>
  <c r="F11" i="3"/>
  <c r="N9" i="4"/>
  <c r="O9" i="4" s="1"/>
  <c r="F16" i="3"/>
  <c r="D16" i="3"/>
  <c r="D11" i="3"/>
  <c r="L9" i="4"/>
  <c r="M9" i="4" s="1"/>
  <c r="E7" i="3"/>
  <c r="D8" i="3"/>
  <c r="D7" i="3"/>
  <c r="C6" i="3"/>
  <c r="I82" i="3"/>
  <c r="I81" i="3" s="1"/>
  <c r="R19" i="4" s="1"/>
  <c r="G27" i="2"/>
  <c r="G7" i="4"/>
  <c r="F6" i="2"/>
  <c r="F8" i="2"/>
  <c r="E9" i="4"/>
  <c r="E27" i="2"/>
  <c r="C9" i="4"/>
  <c r="D9" i="4" s="1"/>
  <c r="C27" i="2"/>
  <c r="D6" i="2"/>
  <c r="D8" i="2"/>
  <c r="R7" i="4"/>
  <c r="R20" i="4"/>
  <c r="G20" i="3"/>
  <c r="E20" i="3"/>
  <c r="D20" i="3" s="1"/>
  <c r="F21" i="3"/>
  <c r="L10" i="4"/>
  <c r="O13" i="4" l="1"/>
  <c r="Q13" i="4"/>
  <c r="D63" i="3"/>
  <c r="L13" i="4"/>
  <c r="M13" i="4" s="1"/>
  <c r="F7" i="3"/>
  <c r="N8" i="4"/>
  <c r="O8" i="4" s="1"/>
  <c r="H7" i="4"/>
  <c r="G20" i="4"/>
  <c r="H20" i="4" s="1"/>
  <c r="G83" i="3"/>
  <c r="H83" i="3" s="1"/>
  <c r="H27" i="2"/>
  <c r="E83" i="3"/>
  <c r="F27" i="2"/>
  <c r="F9" i="4"/>
  <c r="E7" i="4"/>
  <c r="C7" i="4"/>
  <c r="D7" i="4"/>
  <c r="C20" i="4"/>
  <c r="D27" i="2"/>
  <c r="C83" i="3"/>
  <c r="P10" i="4"/>
  <c r="H20" i="3"/>
  <c r="G6" i="3"/>
  <c r="E6" i="3"/>
  <c r="F20" i="3"/>
  <c r="N10" i="4"/>
  <c r="L7" i="4" l="1"/>
  <c r="F83" i="3"/>
  <c r="E20" i="4"/>
  <c r="F20" i="4" s="1"/>
  <c r="F7" i="4"/>
  <c r="D83" i="3"/>
  <c r="C82" i="3"/>
  <c r="C81" i="3" s="1"/>
  <c r="L19" i="4" s="1"/>
  <c r="L20" i="4" s="1"/>
  <c r="G82" i="3"/>
  <c r="H6" i="3"/>
  <c r="Q10" i="4"/>
  <c r="P7" i="4"/>
  <c r="O10" i="4"/>
  <c r="N7" i="4"/>
  <c r="M10" i="4"/>
  <c r="E82" i="3"/>
  <c r="F6" i="3"/>
  <c r="D6" i="3"/>
  <c r="M7" i="4" l="1"/>
  <c r="D20" i="4"/>
  <c r="H82" i="3"/>
  <c r="G81" i="3"/>
  <c r="Q7" i="4"/>
  <c r="O7" i="4"/>
  <c r="E81" i="3"/>
  <c r="F82" i="3"/>
  <c r="D82" i="3"/>
  <c r="P19" i="4" l="1"/>
  <c r="H81" i="3"/>
  <c r="F81" i="3"/>
  <c r="N19" i="4"/>
  <c r="D81" i="3"/>
  <c r="Q19" i="4" l="1"/>
  <c r="P20" i="4"/>
  <c r="Q20" i="4" s="1"/>
  <c r="O19" i="4"/>
  <c r="M19" i="4"/>
  <c r="N20" i="4"/>
  <c r="O20" i="4" l="1"/>
  <c r="M20" i="4"/>
</calcChain>
</file>

<file path=xl/sharedStrings.xml><?xml version="1.0" encoding="utf-8"?>
<sst xmlns="http://schemas.openxmlformats.org/spreadsheetml/2006/main" count="186" uniqueCount="123">
  <si>
    <r>
      <rPr>
        <sz val="11"/>
        <color theme="1"/>
        <rFont val="宋体"/>
        <charset val="134"/>
        <scheme val="minor"/>
      </rPr>
      <t>附件2</t>
    </r>
    <r>
      <rPr>
        <sz val="12"/>
        <rFont val="宋体"/>
        <charset val="134"/>
      </rPr>
      <t>：</t>
    </r>
  </si>
  <si>
    <t>2021年鹤山市本级政府性基金预算
调整表</t>
  </si>
  <si>
    <t>编制单位：鹤山市财政局</t>
  </si>
  <si>
    <t>编制日期：2021年 月   日</t>
  </si>
  <si>
    <r>
      <rPr>
        <sz val="11"/>
        <color theme="1"/>
        <rFont val="宋体"/>
        <charset val="134"/>
        <scheme val="minor"/>
      </rPr>
      <t>附件2-1</t>
    </r>
    <r>
      <rPr>
        <sz val="12"/>
        <rFont val="宋体"/>
        <charset val="134"/>
      </rPr>
      <t>：</t>
    </r>
  </si>
  <si>
    <t>2021年鹤山市本级政府性预算调整情况表</t>
  </si>
  <si>
    <t>单位：万元</t>
  </si>
  <si>
    <t>收入项目</t>
  </si>
  <si>
    <t>支出项目</t>
  </si>
  <si>
    <t>科目号</t>
  </si>
  <si>
    <t>科目名称</t>
  </si>
  <si>
    <t>2021年预算</t>
  </si>
  <si>
    <t>调整金额</t>
  </si>
  <si>
    <t>第一次调整预算数</t>
  </si>
  <si>
    <t>第二次调整</t>
  </si>
  <si>
    <t>第二次调整预算数</t>
  </si>
  <si>
    <t>第三次调整</t>
  </si>
  <si>
    <t>调整后
预算数</t>
  </si>
  <si>
    <t>一、政府性基金预算收入</t>
  </si>
  <si>
    <t>一、政府性基金预算支出</t>
  </si>
  <si>
    <t>农业土地开发资金收入</t>
  </si>
  <si>
    <t>文化旅游体育与传媒支出</t>
  </si>
  <si>
    <t>国有土地使用权出让收入</t>
  </si>
  <si>
    <t>社会保障和就业支出</t>
  </si>
  <si>
    <t>彩票公益金收入</t>
  </si>
  <si>
    <t>城乡社区支出</t>
  </si>
  <si>
    <t>城市基础设施配套费收入</t>
  </si>
  <si>
    <t>农林水支出</t>
  </si>
  <si>
    <t>污水处理费收入</t>
  </si>
  <si>
    <t>其他支出</t>
  </si>
  <si>
    <t>二、转移性收入</t>
  </si>
  <si>
    <t>债务付息支出</t>
  </si>
  <si>
    <t>三、上年结余收入</t>
  </si>
  <si>
    <t>债务发行费用支出</t>
  </si>
  <si>
    <t>四、债务转贷收入</t>
  </si>
  <si>
    <t>二、上解上级支出</t>
  </si>
  <si>
    <t>五、镇上解县</t>
  </si>
  <si>
    <t>三、县对镇的补助支出</t>
  </si>
  <si>
    <t>四、债务还本支出</t>
  </si>
  <si>
    <t>五、调出资金</t>
  </si>
  <si>
    <t>六、年终结余</t>
  </si>
  <si>
    <t>收入合计</t>
  </si>
  <si>
    <t>支出合计</t>
  </si>
  <si>
    <r>
      <rPr>
        <sz val="11"/>
        <color theme="1"/>
        <rFont val="宋体"/>
        <charset val="134"/>
        <scheme val="minor"/>
      </rPr>
      <t>附件2-2</t>
    </r>
    <r>
      <rPr>
        <sz val="12"/>
        <rFont val="宋体"/>
        <charset val="134"/>
      </rPr>
      <t>：</t>
    </r>
  </si>
  <si>
    <t>2021年鹤山市本级政府性基金预算收入调整表</t>
  </si>
  <si>
    <t>单位:万元</t>
  </si>
  <si>
    <t>第一次预算调整</t>
  </si>
  <si>
    <t>第二次预算调整</t>
  </si>
  <si>
    <t>第三次预算调整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</si>
  <si>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</si>
  <si>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</si>
  <si>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</si>
  <si>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</si>
  <si>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t xml:space="preserve">  福利彩票公益金收入</t>
  </si>
  <si>
    <t xml:space="preserve">  体育彩票公益金收入</t>
  </si>
  <si>
    <t>彩票发行机构和彩票销售机构的业务费用</t>
  </si>
  <si>
    <t>其他政府性基金收入</t>
  </si>
  <si>
    <t>政府性基金转移支付收入</t>
  </si>
  <si>
    <t>政府性基金预算上年结余收入</t>
  </si>
  <si>
    <t>地方政府专项债务转贷收入</t>
  </si>
  <si>
    <r>
      <rPr>
        <sz val="11"/>
        <color theme="1"/>
        <rFont val="宋体"/>
        <charset val="134"/>
        <scheme val="minor"/>
      </rPr>
      <t>附件2-3</t>
    </r>
    <r>
      <rPr>
        <sz val="12"/>
        <rFont val="宋体"/>
        <charset val="134"/>
      </rPr>
      <t>：</t>
    </r>
  </si>
  <si>
    <t>2021年鹤山市本级政府性基金预算支出调整表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</si>
  <si>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</si>
  <si>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</si>
  <si>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</si>
  <si>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</si>
  <si>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charset val="134"/>
        <scheme val="minor"/>
      </rPr>
      <t xml:space="preserve">    </t>
    </r>
    <r>
      <rPr>
        <sz val="11.5"/>
        <rFont val="宋体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</si>
  <si>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</si>
  <si>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</si>
  <si>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</si>
  <si>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</si>
  <si>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</si>
  <si>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</si>
  <si>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</si>
  <si>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</si>
  <si>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</si>
  <si>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</si>
  <si>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</si>
  <si>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其他国有土地使用权出让收入安排的支出</t>
  </si>
  <si>
    <t xml:space="preserve">  农业土地开发资金安排的支出</t>
  </si>
  <si>
    <t xml:space="preserve">  城市基础设施配套费安排的支出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</si>
  <si>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</si>
  <si>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</si>
  <si>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</si>
  <si>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污水处理费安排的支出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</si>
  <si>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</si>
  <si>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</si>
  <si>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</si>
  <si>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</si>
  <si>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</si>
  <si>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</si>
  <si>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三峡工程后续工作</t>
  </si>
  <si>
    <t>交通运输支出</t>
  </si>
  <si>
    <t xml:space="preserve">  车辆通行费安排的支出</t>
  </si>
  <si>
    <t xml:space="preserve">    其他车辆通行费安排的支出</t>
  </si>
  <si>
    <t xml:space="preserve">  港口建设费安排的支出</t>
  </si>
  <si>
    <t xml:space="preserve">    航运保障系统建设</t>
  </si>
  <si>
    <t xml:space="preserve">    其他港口建设费安排的支出</t>
  </si>
  <si>
    <t xml:space="preserve">  其他政府性基金安排的支出</t>
  </si>
  <si>
    <t xml:space="preserve">   其他地方自行试点项目收益专项债券收入安排的支出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</si>
  <si>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</si>
  <si>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</si>
  <si>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</si>
  <si>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</si>
  <si>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</si>
  <si>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</si>
  <si>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</si>
  <si>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</si>
  <si>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</si>
  <si>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</si>
  <si>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</si>
  <si>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</si>
  <si>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</si>
  <si>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</si>
  <si>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</si>
  <si>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</si>
  <si>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 国有土地使用权出让金债务发行费用支出</t>
  </si>
  <si>
    <t xml:space="preserve">    其他地方自行试点项目收益专项债券发行费用支出</t>
  </si>
  <si>
    <t xml:space="preserve">    政府性基金上解支出</t>
  </si>
  <si>
    <t xml:space="preserve">    政府性基金补助支出</t>
  </si>
  <si>
    <t xml:space="preserve">  地方政府专项债务还本支出</t>
  </si>
  <si>
    <t xml:space="preserve">    政府性基金预算调出资金</t>
  </si>
  <si>
    <t xml:space="preserve">   政府性基金年终结余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</si>
</sst>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_ * #,##0_ ;_ * \-#,##0_ ;_ * &quot;-&quot;??_ ;_ @_ "/>
  </numFmts>
  <fonts count="20" x14ac:knownFonts="1">
    <font>
      <sz val="11"/>
      <color theme="1"/>
      <name val="宋体"/>
      <charset val="134"/>
      <scheme val="minor"/>
    </font>
    <font>
      <b/>
      <sz val="20"/>
      <name val="黑体"/>
      <charset val="134"/>
    </font>
    <font>
      <b/>
      <sz val="11.5"/>
      <name val="宋体"/>
      <charset val="134"/>
    </font>
    <font>
      <b/>
      <sz val="11.5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.5"/>
      <name val="宋体"/>
      <charset val="134"/>
      <scheme val="minor"/>
    </font>
    <font>
      <sz val="11.5"/>
      <name val="宋体"/>
      <charset val="134"/>
    </font>
    <font>
      <b/>
      <sz val="11.5"/>
      <name val="黑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</font>
    <font>
      <sz val="12"/>
      <name val="Times New Roman"/>
      <family val="1"/>
    </font>
    <font>
      <b/>
      <sz val="26"/>
      <name val="黑体"/>
      <charset val="134"/>
    </font>
    <font>
      <sz val="14"/>
      <name val="宋体"/>
      <charset val="134"/>
    </font>
    <font>
      <b/>
      <sz val="14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Fill="1" applyAlignment="1">
      <alignment horizontal="right" vertical="center"/>
    </xf>
    <xf numFmtId="10" fontId="0" fillId="0" borderId="0" xfId="0" applyNumberForma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2" applyNumberFormat="1" applyFont="1" applyFill="1" applyBorder="1" applyAlignment="1">
      <alignment horizontal="right" vertical="center"/>
    </xf>
    <xf numFmtId="176" fontId="4" fillId="0" borderId="1" xfId="0" applyNumberFormat="1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41" fontId="4" fillId="0" borderId="1" xfId="0" applyNumberFormat="1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41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5" fillId="0" borderId="1" xfId="2" applyNumberFormat="1" applyFont="1" applyFill="1" applyBorder="1" applyAlignment="1">
      <alignment horizontal="right" vertical="center"/>
    </xf>
    <xf numFmtId="41" fontId="3" fillId="0" borderId="1" xfId="1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176" fontId="6" fillId="0" borderId="0" xfId="0" applyNumberFormat="1" applyFont="1" applyFill="1" applyAlignment="1">
      <alignment horizontal="right" vertical="center"/>
    </xf>
    <xf numFmtId="10" fontId="6" fillId="0" borderId="0" xfId="3" applyNumberFormat="1" applyFont="1" applyFill="1" applyAlignment="1">
      <alignment horizontal="right" vertical="center"/>
    </xf>
    <xf numFmtId="176" fontId="2" fillId="0" borderId="6" xfId="2" applyNumberFormat="1" applyFont="1" applyFill="1" applyBorder="1" applyAlignment="1">
      <alignment horizontal="right" vertical="center" wrapText="1"/>
    </xf>
    <xf numFmtId="41" fontId="4" fillId="0" borderId="7" xfId="0" applyNumberFormat="1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176" fontId="2" fillId="0" borderId="1" xfId="2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176" fontId="6" fillId="0" borderId="1" xfId="2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176" fontId="0" fillId="0" borderId="0" xfId="0" applyNumberFormat="1">
      <alignment vertical="center"/>
    </xf>
    <xf numFmtId="0" fontId="0" fillId="0" borderId="0" xfId="0" applyFill="1" applyAlignment="1">
      <alignment vertical="center"/>
    </xf>
    <xf numFmtId="0" fontId="8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0" xfId="0" applyAlignment="1"/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176" fontId="2" fillId="0" borderId="1" xfId="0" applyNumberFormat="1" applyFont="1" applyBorder="1" applyAlignment="1">
      <alignment vertical="center"/>
    </xf>
    <xf numFmtId="177" fontId="9" fillId="0" borderId="1" xfId="2" applyNumberFormat="1" applyFont="1" applyBorder="1" applyAlignment="1">
      <alignment vertical="center"/>
    </xf>
    <xf numFmtId="176" fontId="6" fillId="0" borderId="1" xfId="0" applyNumberFormat="1" applyFont="1" applyFill="1" applyBorder="1" applyAlignment="1">
      <alignment vertical="center"/>
    </xf>
    <xf numFmtId="177" fontId="10" fillId="0" borderId="1" xfId="2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176" fontId="5" fillId="0" borderId="1" xfId="2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8" fillId="0" borderId="0" xfId="0" applyFont="1" applyAlignment="1"/>
    <xf numFmtId="0" fontId="11" fillId="0" borderId="0" xfId="4" applyAlignment="1">
      <alignment vertical="center"/>
    </xf>
    <xf numFmtId="49" fontId="12" fillId="0" borderId="0" xfId="4" applyNumberFormat="1" applyFont="1" applyAlignment="1">
      <alignment horizontal="center" vertical="center" wrapText="1"/>
    </xf>
    <xf numFmtId="49" fontId="12" fillId="0" borderId="0" xfId="4" applyNumberFormat="1" applyFont="1" applyAlignment="1">
      <alignment vertical="center" wrapText="1"/>
    </xf>
    <xf numFmtId="0" fontId="13" fillId="0" borderId="0" xfId="4" applyFont="1" applyAlignment="1">
      <alignment horizontal="left" vertical="center"/>
    </xf>
    <xf numFmtId="49" fontId="14" fillId="0" borderId="0" xfId="4" applyNumberFormat="1" applyFont="1" applyAlignment="1">
      <alignment horizontal="center" vertical="center" wrapText="1"/>
    </xf>
    <xf numFmtId="0" fontId="16" fillId="0" borderId="0" xfId="4" applyFont="1" applyAlignment="1">
      <alignment vertical="center"/>
    </xf>
    <xf numFmtId="0" fontId="17" fillId="0" borderId="0" xfId="4" applyFont="1" applyAlignment="1">
      <alignment horizontal="left" vertical="center"/>
    </xf>
    <xf numFmtId="0" fontId="17" fillId="0" borderId="0" xfId="4" applyFont="1" applyAlignment="1">
      <alignment horizontal="right" vertical="center"/>
    </xf>
    <xf numFmtId="0" fontId="15" fillId="0" borderId="0" xfId="4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41" fontId="19" fillId="0" borderId="1" xfId="0" applyNumberFormat="1" applyFont="1" applyBorder="1">
      <alignment vertical="center"/>
    </xf>
  </cellXfs>
  <cellStyles count="5">
    <cellStyle name="百分比" xfId="3" builtinId="5"/>
    <cellStyle name="常规" xfId="0" builtinId="0"/>
    <cellStyle name="常规 2" xfId="4"/>
    <cellStyle name="千位分隔" xfId="2" builtinId="3"/>
    <cellStyle name="千位分隔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F8" sqref="F8"/>
    </sheetView>
  </sheetViews>
  <sheetFormatPr defaultColWidth="9" defaultRowHeight="13.5" x14ac:dyDescent="0.15"/>
  <cols>
    <col min="1" max="9" width="9.375" style="53" customWidth="1"/>
    <col min="10" max="252" width="9" style="53"/>
    <col min="253" max="253" width="10.375" style="53" customWidth="1"/>
    <col min="254" max="254" width="9.625" style="53" customWidth="1"/>
    <col min="255" max="262" width="9" style="53"/>
    <col min="263" max="263" width="10" style="53" customWidth="1"/>
    <col min="264" max="508" width="9" style="53"/>
    <col min="509" max="509" width="10.375" style="53" customWidth="1"/>
    <col min="510" max="510" width="9.625" style="53" customWidth="1"/>
    <col min="511" max="518" width="9" style="53"/>
    <col min="519" max="519" width="10" style="53" customWidth="1"/>
    <col min="520" max="764" width="9" style="53"/>
    <col min="765" max="765" width="10.375" style="53" customWidth="1"/>
    <col min="766" max="766" width="9.625" style="53" customWidth="1"/>
    <col min="767" max="774" width="9" style="53"/>
    <col min="775" max="775" width="10" style="53" customWidth="1"/>
    <col min="776" max="1020" width="9" style="53"/>
    <col min="1021" max="1021" width="10.375" style="53" customWidth="1"/>
    <col min="1022" max="1022" width="9.625" style="53" customWidth="1"/>
    <col min="1023" max="1030" width="9" style="53"/>
    <col min="1031" max="1031" width="10" style="53" customWidth="1"/>
    <col min="1032" max="1276" width="9" style="53"/>
    <col min="1277" max="1277" width="10.375" style="53" customWidth="1"/>
    <col min="1278" max="1278" width="9.625" style="53" customWidth="1"/>
    <col min="1279" max="1286" width="9" style="53"/>
    <col min="1287" max="1287" width="10" style="53" customWidth="1"/>
    <col min="1288" max="1532" width="9" style="53"/>
    <col min="1533" max="1533" width="10.375" style="53" customWidth="1"/>
    <col min="1534" max="1534" width="9.625" style="53" customWidth="1"/>
    <col min="1535" max="1542" width="9" style="53"/>
    <col min="1543" max="1543" width="10" style="53" customWidth="1"/>
    <col min="1544" max="1788" width="9" style="53"/>
    <col min="1789" max="1789" width="10.375" style="53" customWidth="1"/>
    <col min="1790" max="1790" width="9.625" style="53" customWidth="1"/>
    <col min="1791" max="1798" width="9" style="53"/>
    <col min="1799" max="1799" width="10" style="53" customWidth="1"/>
    <col min="1800" max="2044" width="9" style="53"/>
    <col min="2045" max="2045" width="10.375" style="53" customWidth="1"/>
    <col min="2046" max="2046" width="9.625" style="53" customWidth="1"/>
    <col min="2047" max="2054" width="9" style="53"/>
    <col min="2055" max="2055" width="10" style="53" customWidth="1"/>
    <col min="2056" max="2300" width="9" style="53"/>
    <col min="2301" max="2301" width="10.375" style="53" customWidth="1"/>
    <col min="2302" max="2302" width="9.625" style="53" customWidth="1"/>
    <col min="2303" max="2310" width="9" style="53"/>
    <col min="2311" max="2311" width="10" style="53" customWidth="1"/>
    <col min="2312" max="2556" width="9" style="53"/>
    <col min="2557" max="2557" width="10.375" style="53" customWidth="1"/>
    <col min="2558" max="2558" width="9.625" style="53" customWidth="1"/>
    <col min="2559" max="2566" width="9" style="53"/>
    <col min="2567" max="2567" width="10" style="53" customWidth="1"/>
    <col min="2568" max="2812" width="9" style="53"/>
    <col min="2813" max="2813" width="10.375" style="53" customWidth="1"/>
    <col min="2814" max="2814" width="9.625" style="53" customWidth="1"/>
    <col min="2815" max="2822" width="9" style="53"/>
    <col min="2823" max="2823" width="10" style="53" customWidth="1"/>
    <col min="2824" max="3068" width="9" style="53"/>
    <col min="3069" max="3069" width="10.375" style="53" customWidth="1"/>
    <col min="3070" max="3070" width="9.625" style="53" customWidth="1"/>
    <col min="3071" max="3078" width="9" style="53"/>
    <col min="3079" max="3079" width="10" style="53" customWidth="1"/>
    <col min="3080" max="3324" width="9" style="53"/>
    <col min="3325" max="3325" width="10.375" style="53" customWidth="1"/>
    <col min="3326" max="3326" width="9.625" style="53" customWidth="1"/>
    <col min="3327" max="3334" width="9" style="53"/>
    <col min="3335" max="3335" width="10" style="53" customWidth="1"/>
    <col min="3336" max="3580" width="9" style="53"/>
    <col min="3581" max="3581" width="10.375" style="53" customWidth="1"/>
    <col min="3582" max="3582" width="9.625" style="53" customWidth="1"/>
    <col min="3583" max="3590" width="9" style="53"/>
    <col min="3591" max="3591" width="10" style="53" customWidth="1"/>
    <col min="3592" max="3836" width="9" style="53"/>
    <col min="3837" max="3837" width="10.375" style="53" customWidth="1"/>
    <col min="3838" max="3838" width="9.625" style="53" customWidth="1"/>
    <col min="3839" max="3846" width="9" style="53"/>
    <col min="3847" max="3847" width="10" style="53" customWidth="1"/>
    <col min="3848" max="4092" width="9" style="53"/>
    <col min="4093" max="4093" width="10.375" style="53" customWidth="1"/>
    <col min="4094" max="4094" width="9.625" style="53" customWidth="1"/>
    <col min="4095" max="4102" width="9" style="53"/>
    <col min="4103" max="4103" width="10" style="53" customWidth="1"/>
    <col min="4104" max="4348" width="9" style="53"/>
    <col min="4349" max="4349" width="10.375" style="53" customWidth="1"/>
    <col min="4350" max="4350" width="9.625" style="53" customWidth="1"/>
    <col min="4351" max="4358" width="9" style="53"/>
    <col min="4359" max="4359" width="10" style="53" customWidth="1"/>
    <col min="4360" max="4604" width="9" style="53"/>
    <col min="4605" max="4605" width="10.375" style="53" customWidth="1"/>
    <col min="4606" max="4606" width="9.625" style="53" customWidth="1"/>
    <col min="4607" max="4614" width="9" style="53"/>
    <col min="4615" max="4615" width="10" style="53" customWidth="1"/>
    <col min="4616" max="4860" width="9" style="53"/>
    <col min="4861" max="4861" width="10.375" style="53" customWidth="1"/>
    <col min="4862" max="4862" width="9.625" style="53" customWidth="1"/>
    <col min="4863" max="4870" width="9" style="53"/>
    <col min="4871" max="4871" width="10" style="53" customWidth="1"/>
    <col min="4872" max="5116" width="9" style="53"/>
    <col min="5117" max="5117" width="10.375" style="53" customWidth="1"/>
    <col min="5118" max="5118" width="9.625" style="53" customWidth="1"/>
    <col min="5119" max="5126" width="9" style="53"/>
    <col min="5127" max="5127" width="10" style="53" customWidth="1"/>
    <col min="5128" max="5372" width="9" style="53"/>
    <col min="5373" max="5373" width="10.375" style="53" customWidth="1"/>
    <col min="5374" max="5374" width="9.625" style="53" customWidth="1"/>
    <col min="5375" max="5382" width="9" style="53"/>
    <col min="5383" max="5383" width="10" style="53" customWidth="1"/>
    <col min="5384" max="5628" width="9" style="53"/>
    <col min="5629" max="5629" width="10.375" style="53" customWidth="1"/>
    <col min="5630" max="5630" width="9.625" style="53" customWidth="1"/>
    <col min="5631" max="5638" width="9" style="53"/>
    <col min="5639" max="5639" width="10" style="53" customWidth="1"/>
    <col min="5640" max="5884" width="9" style="53"/>
    <col min="5885" max="5885" width="10.375" style="53" customWidth="1"/>
    <col min="5886" max="5886" width="9.625" style="53" customWidth="1"/>
    <col min="5887" max="5894" width="9" style="53"/>
    <col min="5895" max="5895" width="10" style="53" customWidth="1"/>
    <col min="5896" max="6140" width="9" style="53"/>
    <col min="6141" max="6141" width="10.375" style="53" customWidth="1"/>
    <col min="6142" max="6142" width="9.625" style="53" customWidth="1"/>
    <col min="6143" max="6150" width="9" style="53"/>
    <col min="6151" max="6151" width="10" style="53" customWidth="1"/>
    <col min="6152" max="6396" width="9" style="53"/>
    <col min="6397" max="6397" width="10.375" style="53" customWidth="1"/>
    <col min="6398" max="6398" width="9.625" style="53" customWidth="1"/>
    <col min="6399" max="6406" width="9" style="53"/>
    <col min="6407" max="6407" width="10" style="53" customWidth="1"/>
    <col min="6408" max="6652" width="9" style="53"/>
    <col min="6653" max="6653" width="10.375" style="53" customWidth="1"/>
    <col min="6654" max="6654" width="9.625" style="53" customWidth="1"/>
    <col min="6655" max="6662" width="9" style="53"/>
    <col min="6663" max="6663" width="10" style="53" customWidth="1"/>
    <col min="6664" max="6908" width="9" style="53"/>
    <col min="6909" max="6909" width="10.375" style="53" customWidth="1"/>
    <col min="6910" max="6910" width="9.625" style="53" customWidth="1"/>
    <col min="6911" max="6918" width="9" style="53"/>
    <col min="6919" max="6919" width="10" style="53" customWidth="1"/>
    <col min="6920" max="7164" width="9" style="53"/>
    <col min="7165" max="7165" width="10.375" style="53" customWidth="1"/>
    <col min="7166" max="7166" width="9.625" style="53" customWidth="1"/>
    <col min="7167" max="7174" width="9" style="53"/>
    <col min="7175" max="7175" width="10" style="53" customWidth="1"/>
    <col min="7176" max="7420" width="9" style="53"/>
    <col min="7421" max="7421" width="10.375" style="53" customWidth="1"/>
    <col min="7422" max="7422" width="9.625" style="53" customWidth="1"/>
    <col min="7423" max="7430" width="9" style="53"/>
    <col min="7431" max="7431" width="10" style="53" customWidth="1"/>
    <col min="7432" max="7676" width="9" style="53"/>
    <col min="7677" max="7677" width="10.375" style="53" customWidth="1"/>
    <col min="7678" max="7678" width="9.625" style="53" customWidth="1"/>
    <col min="7679" max="7686" width="9" style="53"/>
    <col min="7687" max="7687" width="10" style="53" customWidth="1"/>
    <col min="7688" max="7932" width="9" style="53"/>
    <col min="7933" max="7933" width="10.375" style="53" customWidth="1"/>
    <col min="7934" max="7934" width="9.625" style="53" customWidth="1"/>
    <col min="7935" max="7942" width="9" style="53"/>
    <col min="7943" max="7943" width="10" style="53" customWidth="1"/>
    <col min="7944" max="8188" width="9" style="53"/>
    <col min="8189" max="8189" width="10.375" style="53" customWidth="1"/>
    <col min="8190" max="8190" width="9.625" style="53" customWidth="1"/>
    <col min="8191" max="8198" width="9" style="53"/>
    <col min="8199" max="8199" width="10" style="53" customWidth="1"/>
    <col min="8200" max="8444" width="9" style="53"/>
    <col min="8445" max="8445" width="10.375" style="53" customWidth="1"/>
    <col min="8446" max="8446" width="9.625" style="53" customWidth="1"/>
    <col min="8447" max="8454" width="9" style="53"/>
    <col min="8455" max="8455" width="10" style="53" customWidth="1"/>
    <col min="8456" max="8700" width="9" style="53"/>
    <col min="8701" max="8701" width="10.375" style="53" customWidth="1"/>
    <col min="8702" max="8702" width="9.625" style="53" customWidth="1"/>
    <col min="8703" max="8710" width="9" style="53"/>
    <col min="8711" max="8711" width="10" style="53" customWidth="1"/>
    <col min="8712" max="8956" width="9" style="53"/>
    <col min="8957" max="8957" width="10.375" style="53" customWidth="1"/>
    <col min="8958" max="8958" width="9.625" style="53" customWidth="1"/>
    <col min="8959" max="8966" width="9" style="53"/>
    <col min="8967" max="8967" width="10" style="53" customWidth="1"/>
    <col min="8968" max="9212" width="9" style="53"/>
    <col min="9213" max="9213" width="10.375" style="53" customWidth="1"/>
    <col min="9214" max="9214" width="9.625" style="53" customWidth="1"/>
    <col min="9215" max="9222" width="9" style="53"/>
    <col min="9223" max="9223" width="10" style="53" customWidth="1"/>
    <col min="9224" max="9468" width="9" style="53"/>
    <col min="9469" max="9469" width="10.375" style="53" customWidth="1"/>
    <col min="9470" max="9470" width="9.625" style="53" customWidth="1"/>
    <col min="9471" max="9478" width="9" style="53"/>
    <col min="9479" max="9479" width="10" style="53" customWidth="1"/>
    <col min="9480" max="9724" width="9" style="53"/>
    <col min="9725" max="9725" width="10.375" style="53" customWidth="1"/>
    <col min="9726" max="9726" width="9.625" style="53" customWidth="1"/>
    <col min="9727" max="9734" width="9" style="53"/>
    <col min="9735" max="9735" width="10" style="53" customWidth="1"/>
    <col min="9736" max="9980" width="9" style="53"/>
    <col min="9981" max="9981" width="10.375" style="53" customWidth="1"/>
    <col min="9982" max="9982" width="9.625" style="53" customWidth="1"/>
    <col min="9983" max="9990" width="9" style="53"/>
    <col min="9991" max="9991" width="10" style="53" customWidth="1"/>
    <col min="9992" max="10236" width="9" style="53"/>
    <col min="10237" max="10237" width="10.375" style="53" customWidth="1"/>
    <col min="10238" max="10238" width="9.625" style="53" customWidth="1"/>
    <col min="10239" max="10246" width="9" style="53"/>
    <col min="10247" max="10247" width="10" style="53" customWidth="1"/>
    <col min="10248" max="10492" width="9" style="53"/>
    <col min="10493" max="10493" width="10.375" style="53" customWidth="1"/>
    <col min="10494" max="10494" width="9.625" style="53" customWidth="1"/>
    <col min="10495" max="10502" width="9" style="53"/>
    <col min="10503" max="10503" width="10" style="53" customWidth="1"/>
    <col min="10504" max="10748" width="9" style="53"/>
    <col min="10749" max="10749" width="10.375" style="53" customWidth="1"/>
    <col min="10750" max="10750" width="9.625" style="53" customWidth="1"/>
    <col min="10751" max="10758" width="9" style="53"/>
    <col min="10759" max="10759" width="10" style="53" customWidth="1"/>
    <col min="10760" max="11004" width="9" style="53"/>
    <col min="11005" max="11005" width="10.375" style="53" customWidth="1"/>
    <col min="11006" max="11006" width="9.625" style="53" customWidth="1"/>
    <col min="11007" max="11014" width="9" style="53"/>
    <col min="11015" max="11015" width="10" style="53" customWidth="1"/>
    <col min="11016" max="11260" width="9" style="53"/>
    <col min="11261" max="11261" width="10.375" style="53" customWidth="1"/>
    <col min="11262" max="11262" width="9.625" style="53" customWidth="1"/>
    <col min="11263" max="11270" width="9" style="53"/>
    <col min="11271" max="11271" width="10" style="53" customWidth="1"/>
    <col min="11272" max="11516" width="9" style="53"/>
    <col min="11517" max="11517" width="10.375" style="53" customWidth="1"/>
    <col min="11518" max="11518" width="9.625" style="53" customWidth="1"/>
    <col min="11519" max="11526" width="9" style="53"/>
    <col min="11527" max="11527" width="10" style="53" customWidth="1"/>
    <col min="11528" max="11772" width="9" style="53"/>
    <col min="11773" max="11773" width="10.375" style="53" customWidth="1"/>
    <col min="11774" max="11774" width="9.625" style="53" customWidth="1"/>
    <col min="11775" max="11782" width="9" style="53"/>
    <col min="11783" max="11783" width="10" style="53" customWidth="1"/>
    <col min="11784" max="12028" width="9" style="53"/>
    <col min="12029" max="12029" width="10.375" style="53" customWidth="1"/>
    <col min="12030" max="12030" width="9.625" style="53" customWidth="1"/>
    <col min="12031" max="12038" width="9" style="53"/>
    <col min="12039" max="12039" width="10" style="53" customWidth="1"/>
    <col min="12040" max="12284" width="9" style="53"/>
    <col min="12285" max="12285" width="10.375" style="53" customWidth="1"/>
    <col min="12286" max="12286" width="9.625" style="53" customWidth="1"/>
    <col min="12287" max="12294" width="9" style="53"/>
    <col min="12295" max="12295" width="10" style="53" customWidth="1"/>
    <col min="12296" max="12540" width="9" style="53"/>
    <col min="12541" max="12541" width="10.375" style="53" customWidth="1"/>
    <col min="12542" max="12542" width="9.625" style="53" customWidth="1"/>
    <col min="12543" max="12550" width="9" style="53"/>
    <col min="12551" max="12551" width="10" style="53" customWidth="1"/>
    <col min="12552" max="12796" width="9" style="53"/>
    <col min="12797" max="12797" width="10.375" style="53" customWidth="1"/>
    <col min="12798" max="12798" width="9.625" style="53" customWidth="1"/>
    <col min="12799" max="12806" width="9" style="53"/>
    <col min="12807" max="12807" width="10" style="53" customWidth="1"/>
    <col min="12808" max="13052" width="9" style="53"/>
    <col min="13053" max="13053" width="10.375" style="53" customWidth="1"/>
    <col min="13054" max="13054" width="9.625" style="53" customWidth="1"/>
    <col min="13055" max="13062" width="9" style="53"/>
    <col min="13063" max="13063" width="10" style="53" customWidth="1"/>
    <col min="13064" max="13308" width="9" style="53"/>
    <col min="13309" max="13309" width="10.375" style="53" customWidth="1"/>
    <col min="13310" max="13310" width="9.625" style="53" customWidth="1"/>
    <col min="13311" max="13318" width="9" style="53"/>
    <col min="13319" max="13319" width="10" style="53" customWidth="1"/>
    <col min="13320" max="13564" width="9" style="53"/>
    <col min="13565" max="13565" width="10.375" style="53" customWidth="1"/>
    <col min="13566" max="13566" width="9.625" style="53" customWidth="1"/>
    <col min="13567" max="13574" width="9" style="53"/>
    <col min="13575" max="13575" width="10" style="53" customWidth="1"/>
    <col min="13576" max="13820" width="9" style="53"/>
    <col min="13821" max="13821" width="10.375" style="53" customWidth="1"/>
    <col min="13822" max="13822" width="9.625" style="53" customWidth="1"/>
    <col min="13823" max="13830" width="9" style="53"/>
    <col min="13831" max="13831" width="10" style="53" customWidth="1"/>
    <col min="13832" max="14076" width="9" style="53"/>
    <col min="14077" max="14077" width="10.375" style="53" customWidth="1"/>
    <col min="14078" max="14078" width="9.625" style="53" customWidth="1"/>
    <col min="14079" max="14086" width="9" style="53"/>
    <col min="14087" max="14087" width="10" style="53" customWidth="1"/>
    <col min="14088" max="14332" width="9" style="53"/>
    <col min="14333" max="14333" width="10.375" style="53" customWidth="1"/>
    <col min="14334" max="14334" width="9.625" style="53" customWidth="1"/>
    <col min="14335" max="14342" width="9" style="53"/>
    <col min="14343" max="14343" width="10" style="53" customWidth="1"/>
    <col min="14344" max="14588" width="9" style="53"/>
    <col min="14589" max="14589" width="10.375" style="53" customWidth="1"/>
    <col min="14590" max="14590" width="9.625" style="53" customWidth="1"/>
    <col min="14591" max="14598" width="9" style="53"/>
    <col min="14599" max="14599" width="10" style="53" customWidth="1"/>
    <col min="14600" max="14844" width="9" style="53"/>
    <col min="14845" max="14845" width="10.375" style="53" customWidth="1"/>
    <col min="14846" max="14846" width="9.625" style="53" customWidth="1"/>
    <col min="14847" max="14854" width="9" style="53"/>
    <col min="14855" max="14855" width="10" style="53" customWidth="1"/>
    <col min="14856" max="15100" width="9" style="53"/>
    <col min="15101" max="15101" width="10.375" style="53" customWidth="1"/>
    <col min="15102" max="15102" width="9.625" style="53" customWidth="1"/>
    <col min="15103" max="15110" width="9" style="53"/>
    <col min="15111" max="15111" width="10" style="53" customWidth="1"/>
    <col min="15112" max="15356" width="9" style="53"/>
    <col min="15357" max="15357" width="10.375" style="53" customWidth="1"/>
    <col min="15358" max="15358" width="9.625" style="53" customWidth="1"/>
    <col min="15359" max="15366" width="9" style="53"/>
    <col min="15367" max="15367" width="10" style="53" customWidth="1"/>
    <col min="15368" max="15612" width="9" style="53"/>
    <col min="15613" max="15613" width="10.375" style="53" customWidth="1"/>
    <col min="15614" max="15614" width="9.625" style="53" customWidth="1"/>
    <col min="15615" max="15622" width="9" style="53"/>
    <col min="15623" max="15623" width="10" style="53" customWidth="1"/>
    <col min="15624" max="15868" width="9" style="53"/>
    <col min="15869" max="15869" width="10.375" style="53" customWidth="1"/>
    <col min="15870" max="15870" width="9.625" style="53" customWidth="1"/>
    <col min="15871" max="15878" width="9" style="53"/>
    <col min="15879" max="15879" width="10" style="53" customWidth="1"/>
    <col min="15880" max="16124" width="9" style="53"/>
    <col min="16125" max="16125" width="10.375" style="53" customWidth="1"/>
    <col min="16126" max="16126" width="9.625" style="53" customWidth="1"/>
    <col min="16127" max="16134" width="9" style="53"/>
    <col min="16135" max="16135" width="10" style="53" customWidth="1"/>
    <col min="16136" max="16384" width="9" style="53"/>
  </cols>
  <sheetData>
    <row r="1" spans="1:9" ht="17.25" customHeight="1" x14ac:dyDescent="0.15">
      <c r="A1" s="18" t="s">
        <v>0</v>
      </c>
      <c r="B1" s="54"/>
      <c r="C1" s="55"/>
      <c r="D1" s="54"/>
      <c r="E1" s="54"/>
    </row>
    <row r="2" spans="1:9" ht="14.25" x14ac:dyDescent="0.15">
      <c r="A2" s="55"/>
      <c r="C2" s="55"/>
    </row>
    <row r="3" spans="1:9" ht="14.25" x14ac:dyDescent="0.15">
      <c r="A3" s="56"/>
      <c r="B3" s="56"/>
      <c r="C3" s="55"/>
    </row>
    <row r="4" spans="1:9" ht="14.25" x14ac:dyDescent="0.15">
      <c r="A4" s="56"/>
      <c r="B4" s="56"/>
      <c r="C4" s="55"/>
    </row>
    <row r="5" spans="1:9" ht="14.25" x14ac:dyDescent="0.15">
      <c r="A5" s="56"/>
      <c r="B5" s="56"/>
      <c r="C5" s="55"/>
    </row>
    <row r="6" spans="1:9" ht="15.75" x14ac:dyDescent="0.15">
      <c r="A6" s="57"/>
      <c r="B6" s="57"/>
    </row>
    <row r="7" spans="1:9" ht="15.75" x14ac:dyDescent="0.15">
      <c r="A7" s="57"/>
      <c r="B7" s="57"/>
    </row>
    <row r="8" spans="1:9" ht="15.75" x14ac:dyDescent="0.15">
      <c r="A8" s="57"/>
      <c r="B8" s="57"/>
    </row>
    <row r="9" spans="1:9" ht="73.5" customHeight="1" x14ac:dyDescent="0.15">
      <c r="A9" s="61" t="s">
        <v>1</v>
      </c>
      <c r="B9" s="61"/>
      <c r="C9" s="61"/>
      <c r="D9" s="61"/>
      <c r="E9" s="61"/>
      <c r="F9" s="61"/>
      <c r="G9" s="61"/>
      <c r="H9" s="61"/>
      <c r="I9" s="61"/>
    </row>
    <row r="17" spans="1:9" ht="18.75" x14ac:dyDescent="0.15">
      <c r="A17" s="58"/>
      <c r="B17" s="58"/>
      <c r="C17" s="58"/>
      <c r="D17" s="58"/>
      <c r="E17" s="58"/>
      <c r="F17" s="58"/>
      <c r="G17" s="58"/>
      <c r="H17" s="58"/>
    </row>
    <row r="18" spans="1:9" ht="18.75" x14ac:dyDescent="0.15">
      <c r="A18" s="58"/>
      <c r="B18" s="58"/>
      <c r="C18" s="58"/>
      <c r="D18" s="58"/>
      <c r="E18" s="58"/>
      <c r="F18" s="58"/>
      <c r="G18" s="58"/>
      <c r="H18" s="58"/>
    </row>
    <row r="19" spans="1:9" ht="18.75" x14ac:dyDescent="0.15">
      <c r="A19" s="58"/>
      <c r="B19" s="58"/>
      <c r="C19" s="58"/>
      <c r="D19" s="59"/>
      <c r="E19" s="58"/>
      <c r="F19" s="58"/>
      <c r="G19" s="58"/>
      <c r="H19" s="58"/>
    </row>
    <row r="20" spans="1:9" ht="18.75" x14ac:dyDescent="0.15">
      <c r="A20" s="58"/>
      <c r="B20" s="58"/>
      <c r="C20" s="58"/>
      <c r="D20" s="59"/>
      <c r="E20" s="58"/>
      <c r="F20" s="58"/>
      <c r="G20" s="58"/>
      <c r="H20" s="58"/>
    </row>
    <row r="21" spans="1:9" ht="18.75" x14ac:dyDescent="0.15">
      <c r="A21" s="59" t="s">
        <v>2</v>
      </c>
      <c r="B21" s="58"/>
      <c r="C21" s="58"/>
      <c r="E21" s="58"/>
      <c r="F21" s="58"/>
      <c r="G21" s="58"/>
      <c r="H21" s="60"/>
      <c r="I21" s="60" t="s">
        <v>3</v>
      </c>
    </row>
    <row r="22" spans="1:9" ht="18.75" x14ac:dyDescent="0.15">
      <c r="A22" s="58"/>
      <c r="B22" s="58"/>
      <c r="C22" s="58"/>
      <c r="D22" s="58"/>
      <c r="E22" s="58"/>
      <c r="F22" s="58"/>
      <c r="G22" s="58"/>
      <c r="H22" s="58"/>
    </row>
    <row r="23" spans="1:9" ht="18.75" x14ac:dyDescent="0.15">
      <c r="A23" s="58"/>
      <c r="B23" s="58"/>
      <c r="C23" s="58"/>
      <c r="D23" s="58"/>
      <c r="E23" s="58"/>
      <c r="F23" s="58"/>
      <c r="G23" s="58"/>
      <c r="H23" s="58"/>
    </row>
    <row r="24" spans="1:9" ht="18.75" x14ac:dyDescent="0.15">
      <c r="A24" s="58"/>
      <c r="B24" s="58"/>
      <c r="C24" s="58"/>
      <c r="D24" s="58"/>
      <c r="E24" s="58"/>
      <c r="F24" s="58"/>
      <c r="G24" s="58"/>
      <c r="H24" s="58"/>
    </row>
    <row r="25" spans="1:9" ht="18.75" x14ac:dyDescent="0.15">
      <c r="A25" s="58"/>
      <c r="B25" s="58"/>
      <c r="C25" s="58"/>
      <c r="D25" s="58"/>
      <c r="E25" s="58"/>
      <c r="F25" s="58"/>
      <c r="G25" s="58"/>
      <c r="H25" s="58"/>
    </row>
    <row r="26" spans="1:9" ht="18.75" x14ac:dyDescent="0.15">
      <c r="A26" s="58"/>
      <c r="B26" s="58"/>
      <c r="D26" s="58"/>
      <c r="E26" s="58"/>
      <c r="F26" s="58"/>
      <c r="G26" s="60"/>
      <c r="H26" s="58"/>
    </row>
  </sheetData>
  <mergeCells count="1">
    <mergeCell ref="A9:I9"/>
  </mergeCells>
  <phoneticPr fontId="18" type="noConversion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workbookViewId="0">
      <selection activeCell="Y7" sqref="Y7"/>
    </sheetView>
  </sheetViews>
  <sheetFormatPr defaultColWidth="8.75" defaultRowHeight="13.5" x14ac:dyDescent="0.15"/>
  <cols>
    <col min="1" max="1" width="9.125" style="2" customWidth="1"/>
    <col min="2" max="2" width="24.375" style="2" customWidth="1"/>
    <col min="3" max="3" width="11.5" style="33" hidden="1" customWidth="1"/>
    <col min="4" max="4" width="11.5" style="31" hidden="1" customWidth="1"/>
    <col min="5" max="6" width="10.75" style="31" hidden="1" customWidth="1"/>
    <col min="7" max="7" width="11.5" style="31" customWidth="1"/>
    <col min="8" max="8" width="11.875" style="31" customWidth="1"/>
    <col min="9" max="9" width="11.5" style="31" customWidth="1"/>
    <col min="10" max="10" width="9.125" style="31" customWidth="1"/>
    <col min="11" max="11" width="24.375" style="31" customWidth="1"/>
    <col min="12" max="12" width="11.5" style="34" hidden="1" customWidth="1"/>
    <col min="13" max="13" width="11.5" style="2" hidden="1" customWidth="1"/>
    <col min="14" max="14" width="10.75" style="35" hidden="1" customWidth="1"/>
    <col min="15" max="15" width="9.625" style="2" hidden="1" customWidth="1"/>
    <col min="16" max="16" width="11.5" style="2" customWidth="1"/>
    <col min="17" max="17" width="12.375" style="2" customWidth="1"/>
    <col min="18" max="18" width="11.25" style="2" customWidth="1"/>
    <col min="19" max="258" width="8.75" style="2"/>
    <col min="259" max="259" width="8" style="2" customWidth="1"/>
    <col min="260" max="260" width="25.5" style="2" customWidth="1"/>
    <col min="261" max="263" width="13.375" style="2" customWidth="1"/>
    <col min="264" max="264" width="9.25" style="2" customWidth="1"/>
    <col min="265" max="265" width="37" style="2" customWidth="1"/>
    <col min="266" max="266" width="12.375" style="2" customWidth="1"/>
    <col min="267" max="267" width="12.75" style="2" customWidth="1"/>
    <col min="268" max="268" width="13.5" style="2" customWidth="1"/>
    <col min="269" max="269" width="8.75" style="2"/>
    <col min="270" max="270" width="9" style="2" customWidth="1"/>
    <col min="271" max="514" width="8.75" style="2"/>
    <col min="515" max="515" width="8" style="2" customWidth="1"/>
    <col min="516" max="516" width="25.5" style="2" customWidth="1"/>
    <col min="517" max="519" width="13.375" style="2" customWidth="1"/>
    <col min="520" max="520" width="9.25" style="2" customWidth="1"/>
    <col min="521" max="521" width="37" style="2" customWidth="1"/>
    <col min="522" max="522" width="12.375" style="2" customWidth="1"/>
    <col min="523" max="523" width="12.75" style="2" customWidth="1"/>
    <col min="524" max="524" width="13.5" style="2" customWidth="1"/>
    <col min="525" max="525" width="8.75" style="2"/>
    <col min="526" max="526" width="9" style="2" customWidth="1"/>
    <col min="527" max="770" width="8.75" style="2"/>
    <col min="771" max="771" width="8" style="2" customWidth="1"/>
    <col min="772" max="772" width="25.5" style="2" customWidth="1"/>
    <col min="773" max="775" width="13.375" style="2" customWidth="1"/>
    <col min="776" max="776" width="9.25" style="2" customWidth="1"/>
    <col min="777" max="777" width="37" style="2" customWidth="1"/>
    <col min="778" max="778" width="12.375" style="2" customWidth="1"/>
    <col min="779" max="779" width="12.75" style="2" customWidth="1"/>
    <col min="780" max="780" width="13.5" style="2" customWidth="1"/>
    <col min="781" max="781" width="8.75" style="2"/>
    <col min="782" max="782" width="9" style="2" customWidth="1"/>
    <col min="783" max="1026" width="8.75" style="2"/>
    <col min="1027" max="1027" width="8" style="2" customWidth="1"/>
    <col min="1028" max="1028" width="25.5" style="2" customWidth="1"/>
    <col min="1029" max="1031" width="13.375" style="2" customWidth="1"/>
    <col min="1032" max="1032" width="9.25" style="2" customWidth="1"/>
    <col min="1033" max="1033" width="37" style="2" customWidth="1"/>
    <col min="1034" max="1034" width="12.375" style="2" customWidth="1"/>
    <col min="1035" max="1035" width="12.75" style="2" customWidth="1"/>
    <col min="1036" max="1036" width="13.5" style="2" customWidth="1"/>
    <col min="1037" max="1037" width="8.75" style="2"/>
    <col min="1038" max="1038" width="9" style="2" customWidth="1"/>
    <col min="1039" max="1282" width="8.75" style="2"/>
    <col min="1283" max="1283" width="8" style="2" customWidth="1"/>
    <col min="1284" max="1284" width="25.5" style="2" customWidth="1"/>
    <col min="1285" max="1287" width="13.375" style="2" customWidth="1"/>
    <col min="1288" max="1288" width="9.25" style="2" customWidth="1"/>
    <col min="1289" max="1289" width="37" style="2" customWidth="1"/>
    <col min="1290" max="1290" width="12.375" style="2" customWidth="1"/>
    <col min="1291" max="1291" width="12.75" style="2" customWidth="1"/>
    <col min="1292" max="1292" width="13.5" style="2" customWidth="1"/>
    <col min="1293" max="1293" width="8.75" style="2"/>
    <col min="1294" max="1294" width="9" style="2" customWidth="1"/>
    <col min="1295" max="1538" width="8.75" style="2"/>
    <col min="1539" max="1539" width="8" style="2" customWidth="1"/>
    <col min="1540" max="1540" width="25.5" style="2" customWidth="1"/>
    <col min="1541" max="1543" width="13.375" style="2" customWidth="1"/>
    <col min="1544" max="1544" width="9.25" style="2" customWidth="1"/>
    <col min="1545" max="1545" width="37" style="2" customWidth="1"/>
    <col min="1546" max="1546" width="12.375" style="2" customWidth="1"/>
    <col min="1547" max="1547" width="12.75" style="2" customWidth="1"/>
    <col min="1548" max="1548" width="13.5" style="2" customWidth="1"/>
    <col min="1549" max="1549" width="8.75" style="2"/>
    <col min="1550" max="1550" width="9" style="2" customWidth="1"/>
    <col min="1551" max="1794" width="8.75" style="2"/>
    <col min="1795" max="1795" width="8" style="2" customWidth="1"/>
    <col min="1796" max="1796" width="25.5" style="2" customWidth="1"/>
    <col min="1797" max="1799" width="13.375" style="2" customWidth="1"/>
    <col min="1800" max="1800" width="9.25" style="2" customWidth="1"/>
    <col min="1801" max="1801" width="37" style="2" customWidth="1"/>
    <col min="1802" max="1802" width="12.375" style="2" customWidth="1"/>
    <col min="1803" max="1803" width="12.75" style="2" customWidth="1"/>
    <col min="1804" max="1804" width="13.5" style="2" customWidth="1"/>
    <col min="1805" max="1805" width="8.75" style="2"/>
    <col min="1806" max="1806" width="9" style="2" customWidth="1"/>
    <col min="1807" max="2050" width="8.75" style="2"/>
    <col min="2051" max="2051" width="8" style="2" customWidth="1"/>
    <col min="2052" max="2052" width="25.5" style="2" customWidth="1"/>
    <col min="2053" max="2055" width="13.375" style="2" customWidth="1"/>
    <col min="2056" max="2056" width="9.25" style="2" customWidth="1"/>
    <col min="2057" max="2057" width="37" style="2" customWidth="1"/>
    <col min="2058" max="2058" width="12.375" style="2" customWidth="1"/>
    <col min="2059" max="2059" width="12.75" style="2" customWidth="1"/>
    <col min="2060" max="2060" width="13.5" style="2" customWidth="1"/>
    <col min="2061" max="2061" width="8.75" style="2"/>
    <col min="2062" max="2062" width="9" style="2" customWidth="1"/>
    <col min="2063" max="2306" width="8.75" style="2"/>
    <col min="2307" max="2307" width="8" style="2" customWidth="1"/>
    <col min="2308" max="2308" width="25.5" style="2" customWidth="1"/>
    <col min="2309" max="2311" width="13.375" style="2" customWidth="1"/>
    <col min="2312" max="2312" width="9.25" style="2" customWidth="1"/>
    <col min="2313" max="2313" width="37" style="2" customWidth="1"/>
    <col min="2314" max="2314" width="12.375" style="2" customWidth="1"/>
    <col min="2315" max="2315" width="12.75" style="2" customWidth="1"/>
    <col min="2316" max="2316" width="13.5" style="2" customWidth="1"/>
    <col min="2317" max="2317" width="8.75" style="2"/>
    <col min="2318" max="2318" width="9" style="2" customWidth="1"/>
    <col min="2319" max="2562" width="8.75" style="2"/>
    <col min="2563" max="2563" width="8" style="2" customWidth="1"/>
    <col min="2564" max="2564" width="25.5" style="2" customWidth="1"/>
    <col min="2565" max="2567" width="13.375" style="2" customWidth="1"/>
    <col min="2568" max="2568" width="9.25" style="2" customWidth="1"/>
    <col min="2569" max="2569" width="37" style="2" customWidth="1"/>
    <col min="2570" max="2570" width="12.375" style="2" customWidth="1"/>
    <col min="2571" max="2571" width="12.75" style="2" customWidth="1"/>
    <col min="2572" max="2572" width="13.5" style="2" customWidth="1"/>
    <col min="2573" max="2573" width="8.75" style="2"/>
    <col min="2574" max="2574" width="9" style="2" customWidth="1"/>
    <col min="2575" max="2818" width="8.75" style="2"/>
    <col min="2819" max="2819" width="8" style="2" customWidth="1"/>
    <col min="2820" max="2820" width="25.5" style="2" customWidth="1"/>
    <col min="2821" max="2823" width="13.375" style="2" customWidth="1"/>
    <col min="2824" max="2824" width="9.25" style="2" customWidth="1"/>
    <col min="2825" max="2825" width="37" style="2" customWidth="1"/>
    <col min="2826" max="2826" width="12.375" style="2" customWidth="1"/>
    <col min="2827" max="2827" width="12.75" style="2" customWidth="1"/>
    <col min="2828" max="2828" width="13.5" style="2" customWidth="1"/>
    <col min="2829" max="2829" width="8.75" style="2"/>
    <col min="2830" max="2830" width="9" style="2" customWidth="1"/>
    <col min="2831" max="3074" width="8.75" style="2"/>
    <col min="3075" max="3075" width="8" style="2" customWidth="1"/>
    <col min="3076" max="3076" width="25.5" style="2" customWidth="1"/>
    <col min="3077" max="3079" width="13.375" style="2" customWidth="1"/>
    <col min="3080" max="3080" width="9.25" style="2" customWidth="1"/>
    <col min="3081" max="3081" width="37" style="2" customWidth="1"/>
    <col min="3082" max="3082" width="12.375" style="2" customWidth="1"/>
    <col min="3083" max="3083" width="12.75" style="2" customWidth="1"/>
    <col min="3084" max="3084" width="13.5" style="2" customWidth="1"/>
    <col min="3085" max="3085" width="8.75" style="2"/>
    <col min="3086" max="3086" width="9" style="2" customWidth="1"/>
    <col min="3087" max="3330" width="8.75" style="2"/>
    <col min="3331" max="3331" width="8" style="2" customWidth="1"/>
    <col min="3332" max="3332" width="25.5" style="2" customWidth="1"/>
    <col min="3333" max="3335" width="13.375" style="2" customWidth="1"/>
    <col min="3336" max="3336" width="9.25" style="2" customWidth="1"/>
    <col min="3337" max="3337" width="37" style="2" customWidth="1"/>
    <col min="3338" max="3338" width="12.375" style="2" customWidth="1"/>
    <col min="3339" max="3339" width="12.75" style="2" customWidth="1"/>
    <col min="3340" max="3340" width="13.5" style="2" customWidth="1"/>
    <col min="3341" max="3341" width="8.75" style="2"/>
    <col min="3342" max="3342" width="9" style="2" customWidth="1"/>
    <col min="3343" max="3586" width="8.75" style="2"/>
    <col min="3587" max="3587" width="8" style="2" customWidth="1"/>
    <col min="3588" max="3588" width="25.5" style="2" customWidth="1"/>
    <col min="3589" max="3591" width="13.375" style="2" customWidth="1"/>
    <col min="3592" max="3592" width="9.25" style="2" customWidth="1"/>
    <col min="3593" max="3593" width="37" style="2" customWidth="1"/>
    <col min="3594" max="3594" width="12.375" style="2" customWidth="1"/>
    <col min="3595" max="3595" width="12.75" style="2" customWidth="1"/>
    <col min="3596" max="3596" width="13.5" style="2" customWidth="1"/>
    <col min="3597" max="3597" width="8.75" style="2"/>
    <col min="3598" max="3598" width="9" style="2" customWidth="1"/>
    <col min="3599" max="3842" width="8.75" style="2"/>
    <col min="3843" max="3843" width="8" style="2" customWidth="1"/>
    <col min="3844" max="3844" width="25.5" style="2" customWidth="1"/>
    <col min="3845" max="3847" width="13.375" style="2" customWidth="1"/>
    <col min="3848" max="3848" width="9.25" style="2" customWidth="1"/>
    <col min="3849" max="3849" width="37" style="2" customWidth="1"/>
    <col min="3850" max="3850" width="12.375" style="2" customWidth="1"/>
    <col min="3851" max="3851" width="12.75" style="2" customWidth="1"/>
    <col min="3852" max="3852" width="13.5" style="2" customWidth="1"/>
    <col min="3853" max="3853" width="8.75" style="2"/>
    <col min="3854" max="3854" width="9" style="2" customWidth="1"/>
    <col min="3855" max="4098" width="8.75" style="2"/>
    <col min="4099" max="4099" width="8" style="2" customWidth="1"/>
    <col min="4100" max="4100" width="25.5" style="2" customWidth="1"/>
    <col min="4101" max="4103" width="13.375" style="2" customWidth="1"/>
    <col min="4104" max="4104" width="9.25" style="2" customWidth="1"/>
    <col min="4105" max="4105" width="37" style="2" customWidth="1"/>
    <col min="4106" max="4106" width="12.375" style="2" customWidth="1"/>
    <col min="4107" max="4107" width="12.75" style="2" customWidth="1"/>
    <col min="4108" max="4108" width="13.5" style="2" customWidth="1"/>
    <col min="4109" max="4109" width="8.75" style="2"/>
    <col min="4110" max="4110" width="9" style="2" customWidth="1"/>
    <col min="4111" max="4354" width="8.75" style="2"/>
    <col min="4355" max="4355" width="8" style="2" customWidth="1"/>
    <col min="4356" max="4356" width="25.5" style="2" customWidth="1"/>
    <col min="4357" max="4359" width="13.375" style="2" customWidth="1"/>
    <col min="4360" max="4360" width="9.25" style="2" customWidth="1"/>
    <col min="4361" max="4361" width="37" style="2" customWidth="1"/>
    <col min="4362" max="4362" width="12.375" style="2" customWidth="1"/>
    <col min="4363" max="4363" width="12.75" style="2" customWidth="1"/>
    <col min="4364" max="4364" width="13.5" style="2" customWidth="1"/>
    <col min="4365" max="4365" width="8.75" style="2"/>
    <col min="4366" max="4366" width="9" style="2" customWidth="1"/>
    <col min="4367" max="4610" width="8.75" style="2"/>
    <col min="4611" max="4611" width="8" style="2" customWidth="1"/>
    <col min="4612" max="4612" width="25.5" style="2" customWidth="1"/>
    <col min="4613" max="4615" width="13.375" style="2" customWidth="1"/>
    <col min="4616" max="4616" width="9.25" style="2" customWidth="1"/>
    <col min="4617" max="4617" width="37" style="2" customWidth="1"/>
    <col min="4618" max="4618" width="12.375" style="2" customWidth="1"/>
    <col min="4619" max="4619" width="12.75" style="2" customWidth="1"/>
    <col min="4620" max="4620" width="13.5" style="2" customWidth="1"/>
    <col min="4621" max="4621" width="8.75" style="2"/>
    <col min="4622" max="4622" width="9" style="2" customWidth="1"/>
    <col min="4623" max="4866" width="8.75" style="2"/>
    <col min="4867" max="4867" width="8" style="2" customWidth="1"/>
    <col min="4868" max="4868" width="25.5" style="2" customWidth="1"/>
    <col min="4869" max="4871" width="13.375" style="2" customWidth="1"/>
    <col min="4872" max="4872" width="9.25" style="2" customWidth="1"/>
    <col min="4873" max="4873" width="37" style="2" customWidth="1"/>
    <col min="4874" max="4874" width="12.375" style="2" customWidth="1"/>
    <col min="4875" max="4875" width="12.75" style="2" customWidth="1"/>
    <col min="4876" max="4876" width="13.5" style="2" customWidth="1"/>
    <col min="4877" max="4877" width="8.75" style="2"/>
    <col min="4878" max="4878" width="9" style="2" customWidth="1"/>
    <col min="4879" max="5122" width="8.75" style="2"/>
    <col min="5123" max="5123" width="8" style="2" customWidth="1"/>
    <col min="5124" max="5124" width="25.5" style="2" customWidth="1"/>
    <col min="5125" max="5127" width="13.375" style="2" customWidth="1"/>
    <col min="5128" max="5128" width="9.25" style="2" customWidth="1"/>
    <col min="5129" max="5129" width="37" style="2" customWidth="1"/>
    <col min="5130" max="5130" width="12.375" style="2" customWidth="1"/>
    <col min="5131" max="5131" width="12.75" style="2" customWidth="1"/>
    <col min="5132" max="5132" width="13.5" style="2" customWidth="1"/>
    <col min="5133" max="5133" width="8.75" style="2"/>
    <col min="5134" max="5134" width="9" style="2" customWidth="1"/>
    <col min="5135" max="5378" width="8.75" style="2"/>
    <col min="5379" max="5379" width="8" style="2" customWidth="1"/>
    <col min="5380" max="5380" width="25.5" style="2" customWidth="1"/>
    <col min="5381" max="5383" width="13.375" style="2" customWidth="1"/>
    <col min="5384" max="5384" width="9.25" style="2" customWidth="1"/>
    <col min="5385" max="5385" width="37" style="2" customWidth="1"/>
    <col min="5386" max="5386" width="12.375" style="2" customWidth="1"/>
    <col min="5387" max="5387" width="12.75" style="2" customWidth="1"/>
    <col min="5388" max="5388" width="13.5" style="2" customWidth="1"/>
    <col min="5389" max="5389" width="8.75" style="2"/>
    <col min="5390" max="5390" width="9" style="2" customWidth="1"/>
    <col min="5391" max="5634" width="8.75" style="2"/>
    <col min="5635" max="5635" width="8" style="2" customWidth="1"/>
    <col min="5636" max="5636" width="25.5" style="2" customWidth="1"/>
    <col min="5637" max="5639" width="13.375" style="2" customWidth="1"/>
    <col min="5640" max="5640" width="9.25" style="2" customWidth="1"/>
    <col min="5641" max="5641" width="37" style="2" customWidth="1"/>
    <col min="5642" max="5642" width="12.375" style="2" customWidth="1"/>
    <col min="5643" max="5643" width="12.75" style="2" customWidth="1"/>
    <col min="5644" max="5644" width="13.5" style="2" customWidth="1"/>
    <col min="5645" max="5645" width="8.75" style="2"/>
    <col min="5646" max="5646" width="9" style="2" customWidth="1"/>
    <col min="5647" max="5890" width="8.75" style="2"/>
    <col min="5891" max="5891" width="8" style="2" customWidth="1"/>
    <col min="5892" max="5892" width="25.5" style="2" customWidth="1"/>
    <col min="5893" max="5895" width="13.375" style="2" customWidth="1"/>
    <col min="5896" max="5896" width="9.25" style="2" customWidth="1"/>
    <col min="5897" max="5897" width="37" style="2" customWidth="1"/>
    <col min="5898" max="5898" width="12.375" style="2" customWidth="1"/>
    <col min="5899" max="5899" width="12.75" style="2" customWidth="1"/>
    <col min="5900" max="5900" width="13.5" style="2" customWidth="1"/>
    <col min="5901" max="5901" width="8.75" style="2"/>
    <col min="5902" max="5902" width="9" style="2" customWidth="1"/>
    <col min="5903" max="6146" width="8.75" style="2"/>
    <col min="6147" max="6147" width="8" style="2" customWidth="1"/>
    <col min="6148" max="6148" width="25.5" style="2" customWidth="1"/>
    <col min="6149" max="6151" width="13.375" style="2" customWidth="1"/>
    <col min="6152" max="6152" width="9.25" style="2" customWidth="1"/>
    <col min="6153" max="6153" width="37" style="2" customWidth="1"/>
    <col min="6154" max="6154" width="12.375" style="2" customWidth="1"/>
    <col min="6155" max="6155" width="12.75" style="2" customWidth="1"/>
    <col min="6156" max="6156" width="13.5" style="2" customWidth="1"/>
    <col min="6157" max="6157" width="8.75" style="2"/>
    <col min="6158" max="6158" width="9" style="2" customWidth="1"/>
    <col min="6159" max="6402" width="8.75" style="2"/>
    <col min="6403" max="6403" width="8" style="2" customWidth="1"/>
    <col min="6404" max="6404" width="25.5" style="2" customWidth="1"/>
    <col min="6405" max="6407" width="13.375" style="2" customWidth="1"/>
    <col min="6408" max="6408" width="9.25" style="2" customWidth="1"/>
    <col min="6409" max="6409" width="37" style="2" customWidth="1"/>
    <col min="6410" max="6410" width="12.375" style="2" customWidth="1"/>
    <col min="6411" max="6411" width="12.75" style="2" customWidth="1"/>
    <col min="6412" max="6412" width="13.5" style="2" customWidth="1"/>
    <col min="6413" max="6413" width="8.75" style="2"/>
    <col min="6414" max="6414" width="9" style="2" customWidth="1"/>
    <col min="6415" max="6658" width="8.75" style="2"/>
    <col min="6659" max="6659" width="8" style="2" customWidth="1"/>
    <col min="6660" max="6660" width="25.5" style="2" customWidth="1"/>
    <col min="6661" max="6663" width="13.375" style="2" customWidth="1"/>
    <col min="6664" max="6664" width="9.25" style="2" customWidth="1"/>
    <col min="6665" max="6665" width="37" style="2" customWidth="1"/>
    <col min="6666" max="6666" width="12.375" style="2" customWidth="1"/>
    <col min="6667" max="6667" width="12.75" style="2" customWidth="1"/>
    <col min="6668" max="6668" width="13.5" style="2" customWidth="1"/>
    <col min="6669" max="6669" width="8.75" style="2"/>
    <col min="6670" max="6670" width="9" style="2" customWidth="1"/>
    <col min="6671" max="6914" width="8.75" style="2"/>
    <col min="6915" max="6915" width="8" style="2" customWidth="1"/>
    <col min="6916" max="6916" width="25.5" style="2" customWidth="1"/>
    <col min="6917" max="6919" width="13.375" style="2" customWidth="1"/>
    <col min="6920" max="6920" width="9.25" style="2" customWidth="1"/>
    <col min="6921" max="6921" width="37" style="2" customWidth="1"/>
    <col min="6922" max="6922" width="12.375" style="2" customWidth="1"/>
    <col min="6923" max="6923" width="12.75" style="2" customWidth="1"/>
    <col min="6924" max="6924" width="13.5" style="2" customWidth="1"/>
    <col min="6925" max="6925" width="8.75" style="2"/>
    <col min="6926" max="6926" width="9" style="2" customWidth="1"/>
    <col min="6927" max="7170" width="8.75" style="2"/>
    <col min="7171" max="7171" width="8" style="2" customWidth="1"/>
    <col min="7172" max="7172" width="25.5" style="2" customWidth="1"/>
    <col min="7173" max="7175" width="13.375" style="2" customWidth="1"/>
    <col min="7176" max="7176" width="9.25" style="2" customWidth="1"/>
    <col min="7177" max="7177" width="37" style="2" customWidth="1"/>
    <col min="7178" max="7178" width="12.375" style="2" customWidth="1"/>
    <col min="7179" max="7179" width="12.75" style="2" customWidth="1"/>
    <col min="7180" max="7180" width="13.5" style="2" customWidth="1"/>
    <col min="7181" max="7181" width="8.75" style="2"/>
    <col min="7182" max="7182" width="9" style="2" customWidth="1"/>
    <col min="7183" max="7426" width="8.75" style="2"/>
    <col min="7427" max="7427" width="8" style="2" customWidth="1"/>
    <col min="7428" max="7428" width="25.5" style="2" customWidth="1"/>
    <col min="7429" max="7431" width="13.375" style="2" customWidth="1"/>
    <col min="7432" max="7432" width="9.25" style="2" customWidth="1"/>
    <col min="7433" max="7433" width="37" style="2" customWidth="1"/>
    <col min="7434" max="7434" width="12.375" style="2" customWidth="1"/>
    <col min="7435" max="7435" width="12.75" style="2" customWidth="1"/>
    <col min="7436" max="7436" width="13.5" style="2" customWidth="1"/>
    <col min="7437" max="7437" width="8.75" style="2"/>
    <col min="7438" max="7438" width="9" style="2" customWidth="1"/>
    <col min="7439" max="7682" width="8.75" style="2"/>
    <col min="7683" max="7683" width="8" style="2" customWidth="1"/>
    <col min="7684" max="7684" width="25.5" style="2" customWidth="1"/>
    <col min="7685" max="7687" width="13.375" style="2" customWidth="1"/>
    <col min="7688" max="7688" width="9.25" style="2" customWidth="1"/>
    <col min="7689" max="7689" width="37" style="2" customWidth="1"/>
    <col min="7690" max="7690" width="12.375" style="2" customWidth="1"/>
    <col min="7691" max="7691" width="12.75" style="2" customWidth="1"/>
    <col min="7692" max="7692" width="13.5" style="2" customWidth="1"/>
    <col min="7693" max="7693" width="8.75" style="2"/>
    <col min="7694" max="7694" width="9" style="2" customWidth="1"/>
    <col min="7695" max="7938" width="8.75" style="2"/>
    <col min="7939" max="7939" width="8" style="2" customWidth="1"/>
    <col min="7940" max="7940" width="25.5" style="2" customWidth="1"/>
    <col min="7941" max="7943" width="13.375" style="2" customWidth="1"/>
    <col min="7944" max="7944" width="9.25" style="2" customWidth="1"/>
    <col min="7945" max="7945" width="37" style="2" customWidth="1"/>
    <col min="7946" max="7946" width="12.375" style="2" customWidth="1"/>
    <col min="7947" max="7947" width="12.75" style="2" customWidth="1"/>
    <col min="7948" max="7948" width="13.5" style="2" customWidth="1"/>
    <col min="7949" max="7949" width="8.75" style="2"/>
    <col min="7950" max="7950" width="9" style="2" customWidth="1"/>
    <col min="7951" max="8194" width="8.75" style="2"/>
    <col min="8195" max="8195" width="8" style="2" customWidth="1"/>
    <col min="8196" max="8196" width="25.5" style="2" customWidth="1"/>
    <col min="8197" max="8199" width="13.375" style="2" customWidth="1"/>
    <col min="8200" max="8200" width="9.25" style="2" customWidth="1"/>
    <col min="8201" max="8201" width="37" style="2" customWidth="1"/>
    <col min="8202" max="8202" width="12.375" style="2" customWidth="1"/>
    <col min="8203" max="8203" width="12.75" style="2" customWidth="1"/>
    <col min="8204" max="8204" width="13.5" style="2" customWidth="1"/>
    <col min="8205" max="8205" width="8.75" style="2"/>
    <col min="8206" max="8206" width="9" style="2" customWidth="1"/>
    <col min="8207" max="8450" width="8.75" style="2"/>
    <col min="8451" max="8451" width="8" style="2" customWidth="1"/>
    <col min="8452" max="8452" width="25.5" style="2" customWidth="1"/>
    <col min="8453" max="8455" width="13.375" style="2" customWidth="1"/>
    <col min="8456" max="8456" width="9.25" style="2" customWidth="1"/>
    <col min="8457" max="8457" width="37" style="2" customWidth="1"/>
    <col min="8458" max="8458" width="12.375" style="2" customWidth="1"/>
    <col min="8459" max="8459" width="12.75" style="2" customWidth="1"/>
    <col min="8460" max="8460" width="13.5" style="2" customWidth="1"/>
    <col min="8461" max="8461" width="8.75" style="2"/>
    <col min="8462" max="8462" width="9" style="2" customWidth="1"/>
    <col min="8463" max="8706" width="8.75" style="2"/>
    <col min="8707" max="8707" width="8" style="2" customWidth="1"/>
    <col min="8708" max="8708" width="25.5" style="2" customWidth="1"/>
    <col min="8709" max="8711" width="13.375" style="2" customWidth="1"/>
    <col min="8712" max="8712" width="9.25" style="2" customWidth="1"/>
    <col min="8713" max="8713" width="37" style="2" customWidth="1"/>
    <col min="8714" max="8714" width="12.375" style="2" customWidth="1"/>
    <col min="8715" max="8715" width="12.75" style="2" customWidth="1"/>
    <col min="8716" max="8716" width="13.5" style="2" customWidth="1"/>
    <col min="8717" max="8717" width="8.75" style="2"/>
    <col min="8718" max="8718" width="9" style="2" customWidth="1"/>
    <col min="8719" max="8962" width="8.75" style="2"/>
    <col min="8963" max="8963" width="8" style="2" customWidth="1"/>
    <col min="8964" max="8964" width="25.5" style="2" customWidth="1"/>
    <col min="8965" max="8967" width="13.375" style="2" customWidth="1"/>
    <col min="8968" max="8968" width="9.25" style="2" customWidth="1"/>
    <col min="8969" max="8969" width="37" style="2" customWidth="1"/>
    <col min="8970" max="8970" width="12.375" style="2" customWidth="1"/>
    <col min="8971" max="8971" width="12.75" style="2" customWidth="1"/>
    <col min="8972" max="8972" width="13.5" style="2" customWidth="1"/>
    <col min="8973" max="8973" width="8.75" style="2"/>
    <col min="8974" max="8974" width="9" style="2" customWidth="1"/>
    <col min="8975" max="9218" width="8.75" style="2"/>
    <col min="9219" max="9219" width="8" style="2" customWidth="1"/>
    <col min="9220" max="9220" width="25.5" style="2" customWidth="1"/>
    <col min="9221" max="9223" width="13.375" style="2" customWidth="1"/>
    <col min="9224" max="9224" width="9.25" style="2" customWidth="1"/>
    <col min="9225" max="9225" width="37" style="2" customWidth="1"/>
    <col min="9226" max="9226" width="12.375" style="2" customWidth="1"/>
    <col min="9227" max="9227" width="12.75" style="2" customWidth="1"/>
    <col min="9228" max="9228" width="13.5" style="2" customWidth="1"/>
    <col min="9229" max="9229" width="8.75" style="2"/>
    <col min="9230" max="9230" width="9" style="2" customWidth="1"/>
    <col min="9231" max="9474" width="8.75" style="2"/>
    <col min="9475" max="9475" width="8" style="2" customWidth="1"/>
    <col min="9476" max="9476" width="25.5" style="2" customWidth="1"/>
    <col min="9477" max="9479" width="13.375" style="2" customWidth="1"/>
    <col min="9480" max="9480" width="9.25" style="2" customWidth="1"/>
    <col min="9481" max="9481" width="37" style="2" customWidth="1"/>
    <col min="9482" max="9482" width="12.375" style="2" customWidth="1"/>
    <col min="9483" max="9483" width="12.75" style="2" customWidth="1"/>
    <col min="9484" max="9484" width="13.5" style="2" customWidth="1"/>
    <col min="9485" max="9485" width="8.75" style="2"/>
    <col min="9486" max="9486" width="9" style="2" customWidth="1"/>
    <col min="9487" max="9730" width="8.75" style="2"/>
    <col min="9731" max="9731" width="8" style="2" customWidth="1"/>
    <col min="9732" max="9732" width="25.5" style="2" customWidth="1"/>
    <col min="9733" max="9735" width="13.375" style="2" customWidth="1"/>
    <col min="9736" max="9736" width="9.25" style="2" customWidth="1"/>
    <col min="9737" max="9737" width="37" style="2" customWidth="1"/>
    <col min="9738" max="9738" width="12.375" style="2" customWidth="1"/>
    <col min="9739" max="9739" width="12.75" style="2" customWidth="1"/>
    <col min="9740" max="9740" width="13.5" style="2" customWidth="1"/>
    <col min="9741" max="9741" width="8.75" style="2"/>
    <col min="9742" max="9742" width="9" style="2" customWidth="1"/>
    <col min="9743" max="9986" width="8.75" style="2"/>
    <col min="9987" max="9987" width="8" style="2" customWidth="1"/>
    <col min="9988" max="9988" width="25.5" style="2" customWidth="1"/>
    <col min="9989" max="9991" width="13.375" style="2" customWidth="1"/>
    <col min="9992" max="9992" width="9.25" style="2" customWidth="1"/>
    <col min="9993" max="9993" width="37" style="2" customWidth="1"/>
    <col min="9994" max="9994" width="12.375" style="2" customWidth="1"/>
    <col min="9995" max="9995" width="12.75" style="2" customWidth="1"/>
    <col min="9996" max="9996" width="13.5" style="2" customWidth="1"/>
    <col min="9997" max="9997" width="8.75" style="2"/>
    <col min="9998" max="9998" width="9" style="2" customWidth="1"/>
    <col min="9999" max="10242" width="8.75" style="2"/>
    <col min="10243" max="10243" width="8" style="2" customWidth="1"/>
    <col min="10244" max="10244" width="25.5" style="2" customWidth="1"/>
    <col min="10245" max="10247" width="13.375" style="2" customWidth="1"/>
    <col min="10248" max="10248" width="9.25" style="2" customWidth="1"/>
    <col min="10249" max="10249" width="37" style="2" customWidth="1"/>
    <col min="10250" max="10250" width="12.375" style="2" customWidth="1"/>
    <col min="10251" max="10251" width="12.75" style="2" customWidth="1"/>
    <col min="10252" max="10252" width="13.5" style="2" customWidth="1"/>
    <col min="10253" max="10253" width="8.75" style="2"/>
    <col min="10254" max="10254" width="9" style="2" customWidth="1"/>
    <col min="10255" max="10498" width="8.75" style="2"/>
    <col min="10499" max="10499" width="8" style="2" customWidth="1"/>
    <col min="10500" max="10500" width="25.5" style="2" customWidth="1"/>
    <col min="10501" max="10503" width="13.375" style="2" customWidth="1"/>
    <col min="10504" max="10504" width="9.25" style="2" customWidth="1"/>
    <col min="10505" max="10505" width="37" style="2" customWidth="1"/>
    <col min="10506" max="10506" width="12.375" style="2" customWidth="1"/>
    <col min="10507" max="10507" width="12.75" style="2" customWidth="1"/>
    <col min="10508" max="10508" width="13.5" style="2" customWidth="1"/>
    <col min="10509" max="10509" width="8.75" style="2"/>
    <col min="10510" max="10510" width="9" style="2" customWidth="1"/>
    <col min="10511" max="10754" width="8.75" style="2"/>
    <col min="10755" max="10755" width="8" style="2" customWidth="1"/>
    <col min="10756" max="10756" width="25.5" style="2" customWidth="1"/>
    <col min="10757" max="10759" width="13.375" style="2" customWidth="1"/>
    <col min="10760" max="10760" width="9.25" style="2" customWidth="1"/>
    <col min="10761" max="10761" width="37" style="2" customWidth="1"/>
    <col min="10762" max="10762" width="12.375" style="2" customWidth="1"/>
    <col min="10763" max="10763" width="12.75" style="2" customWidth="1"/>
    <col min="10764" max="10764" width="13.5" style="2" customWidth="1"/>
    <col min="10765" max="10765" width="8.75" style="2"/>
    <col min="10766" max="10766" width="9" style="2" customWidth="1"/>
    <col min="10767" max="11010" width="8.75" style="2"/>
    <col min="11011" max="11011" width="8" style="2" customWidth="1"/>
    <col min="11012" max="11012" width="25.5" style="2" customWidth="1"/>
    <col min="11013" max="11015" width="13.375" style="2" customWidth="1"/>
    <col min="11016" max="11016" width="9.25" style="2" customWidth="1"/>
    <col min="11017" max="11017" width="37" style="2" customWidth="1"/>
    <col min="11018" max="11018" width="12.375" style="2" customWidth="1"/>
    <col min="11019" max="11019" width="12.75" style="2" customWidth="1"/>
    <col min="11020" max="11020" width="13.5" style="2" customWidth="1"/>
    <col min="11021" max="11021" width="8.75" style="2"/>
    <col min="11022" max="11022" width="9" style="2" customWidth="1"/>
    <col min="11023" max="11266" width="8.75" style="2"/>
    <col min="11267" max="11267" width="8" style="2" customWidth="1"/>
    <col min="11268" max="11268" width="25.5" style="2" customWidth="1"/>
    <col min="11269" max="11271" width="13.375" style="2" customWidth="1"/>
    <col min="11272" max="11272" width="9.25" style="2" customWidth="1"/>
    <col min="11273" max="11273" width="37" style="2" customWidth="1"/>
    <col min="11274" max="11274" width="12.375" style="2" customWidth="1"/>
    <col min="11275" max="11275" width="12.75" style="2" customWidth="1"/>
    <col min="11276" max="11276" width="13.5" style="2" customWidth="1"/>
    <col min="11277" max="11277" width="8.75" style="2"/>
    <col min="11278" max="11278" width="9" style="2" customWidth="1"/>
    <col min="11279" max="11522" width="8.75" style="2"/>
    <col min="11523" max="11523" width="8" style="2" customWidth="1"/>
    <col min="11524" max="11524" width="25.5" style="2" customWidth="1"/>
    <col min="11525" max="11527" width="13.375" style="2" customWidth="1"/>
    <col min="11528" max="11528" width="9.25" style="2" customWidth="1"/>
    <col min="11529" max="11529" width="37" style="2" customWidth="1"/>
    <col min="11530" max="11530" width="12.375" style="2" customWidth="1"/>
    <col min="11531" max="11531" width="12.75" style="2" customWidth="1"/>
    <col min="11532" max="11532" width="13.5" style="2" customWidth="1"/>
    <col min="11533" max="11533" width="8.75" style="2"/>
    <col min="11534" max="11534" width="9" style="2" customWidth="1"/>
    <col min="11535" max="11778" width="8.75" style="2"/>
    <col min="11779" max="11779" width="8" style="2" customWidth="1"/>
    <col min="11780" max="11780" width="25.5" style="2" customWidth="1"/>
    <col min="11781" max="11783" width="13.375" style="2" customWidth="1"/>
    <col min="11784" max="11784" width="9.25" style="2" customWidth="1"/>
    <col min="11785" max="11785" width="37" style="2" customWidth="1"/>
    <col min="11786" max="11786" width="12.375" style="2" customWidth="1"/>
    <col min="11787" max="11787" width="12.75" style="2" customWidth="1"/>
    <col min="11788" max="11788" width="13.5" style="2" customWidth="1"/>
    <col min="11789" max="11789" width="8.75" style="2"/>
    <col min="11790" max="11790" width="9" style="2" customWidth="1"/>
    <col min="11791" max="12034" width="8.75" style="2"/>
    <col min="12035" max="12035" width="8" style="2" customWidth="1"/>
    <col min="12036" max="12036" width="25.5" style="2" customWidth="1"/>
    <col min="12037" max="12039" width="13.375" style="2" customWidth="1"/>
    <col min="12040" max="12040" width="9.25" style="2" customWidth="1"/>
    <col min="12041" max="12041" width="37" style="2" customWidth="1"/>
    <col min="12042" max="12042" width="12.375" style="2" customWidth="1"/>
    <col min="12043" max="12043" width="12.75" style="2" customWidth="1"/>
    <col min="12044" max="12044" width="13.5" style="2" customWidth="1"/>
    <col min="12045" max="12045" width="8.75" style="2"/>
    <col min="12046" max="12046" width="9" style="2" customWidth="1"/>
    <col min="12047" max="12290" width="8.75" style="2"/>
    <col min="12291" max="12291" width="8" style="2" customWidth="1"/>
    <col min="12292" max="12292" width="25.5" style="2" customWidth="1"/>
    <col min="12293" max="12295" width="13.375" style="2" customWidth="1"/>
    <col min="12296" max="12296" width="9.25" style="2" customWidth="1"/>
    <col min="12297" max="12297" width="37" style="2" customWidth="1"/>
    <col min="12298" max="12298" width="12.375" style="2" customWidth="1"/>
    <col min="12299" max="12299" width="12.75" style="2" customWidth="1"/>
    <col min="12300" max="12300" width="13.5" style="2" customWidth="1"/>
    <col min="12301" max="12301" width="8.75" style="2"/>
    <col min="12302" max="12302" width="9" style="2" customWidth="1"/>
    <col min="12303" max="12546" width="8.75" style="2"/>
    <col min="12547" max="12547" width="8" style="2" customWidth="1"/>
    <col min="12548" max="12548" width="25.5" style="2" customWidth="1"/>
    <col min="12549" max="12551" width="13.375" style="2" customWidth="1"/>
    <col min="12552" max="12552" width="9.25" style="2" customWidth="1"/>
    <col min="12553" max="12553" width="37" style="2" customWidth="1"/>
    <col min="12554" max="12554" width="12.375" style="2" customWidth="1"/>
    <col min="12555" max="12555" width="12.75" style="2" customWidth="1"/>
    <col min="12556" max="12556" width="13.5" style="2" customWidth="1"/>
    <col min="12557" max="12557" width="8.75" style="2"/>
    <col min="12558" max="12558" width="9" style="2" customWidth="1"/>
    <col min="12559" max="12802" width="8.75" style="2"/>
    <col min="12803" max="12803" width="8" style="2" customWidth="1"/>
    <col min="12804" max="12804" width="25.5" style="2" customWidth="1"/>
    <col min="12805" max="12807" width="13.375" style="2" customWidth="1"/>
    <col min="12808" max="12808" width="9.25" style="2" customWidth="1"/>
    <col min="12809" max="12809" width="37" style="2" customWidth="1"/>
    <col min="12810" max="12810" width="12.375" style="2" customWidth="1"/>
    <col min="12811" max="12811" width="12.75" style="2" customWidth="1"/>
    <col min="12812" max="12812" width="13.5" style="2" customWidth="1"/>
    <col min="12813" max="12813" width="8.75" style="2"/>
    <col min="12814" max="12814" width="9" style="2" customWidth="1"/>
    <col min="12815" max="13058" width="8.75" style="2"/>
    <col min="13059" max="13059" width="8" style="2" customWidth="1"/>
    <col min="13060" max="13060" width="25.5" style="2" customWidth="1"/>
    <col min="13061" max="13063" width="13.375" style="2" customWidth="1"/>
    <col min="13064" max="13064" width="9.25" style="2" customWidth="1"/>
    <col min="13065" max="13065" width="37" style="2" customWidth="1"/>
    <col min="13066" max="13066" width="12.375" style="2" customWidth="1"/>
    <col min="13067" max="13067" width="12.75" style="2" customWidth="1"/>
    <col min="13068" max="13068" width="13.5" style="2" customWidth="1"/>
    <col min="13069" max="13069" width="8.75" style="2"/>
    <col min="13070" max="13070" width="9" style="2" customWidth="1"/>
    <col min="13071" max="13314" width="8.75" style="2"/>
    <col min="13315" max="13315" width="8" style="2" customWidth="1"/>
    <col min="13316" max="13316" width="25.5" style="2" customWidth="1"/>
    <col min="13317" max="13319" width="13.375" style="2" customWidth="1"/>
    <col min="13320" max="13320" width="9.25" style="2" customWidth="1"/>
    <col min="13321" max="13321" width="37" style="2" customWidth="1"/>
    <col min="13322" max="13322" width="12.375" style="2" customWidth="1"/>
    <col min="13323" max="13323" width="12.75" style="2" customWidth="1"/>
    <col min="13324" max="13324" width="13.5" style="2" customWidth="1"/>
    <col min="13325" max="13325" width="8.75" style="2"/>
    <col min="13326" max="13326" width="9" style="2" customWidth="1"/>
    <col min="13327" max="13570" width="8.75" style="2"/>
    <col min="13571" max="13571" width="8" style="2" customWidth="1"/>
    <col min="13572" max="13572" width="25.5" style="2" customWidth="1"/>
    <col min="13573" max="13575" width="13.375" style="2" customWidth="1"/>
    <col min="13576" max="13576" width="9.25" style="2" customWidth="1"/>
    <col min="13577" max="13577" width="37" style="2" customWidth="1"/>
    <col min="13578" max="13578" width="12.375" style="2" customWidth="1"/>
    <col min="13579" max="13579" width="12.75" style="2" customWidth="1"/>
    <col min="13580" max="13580" width="13.5" style="2" customWidth="1"/>
    <col min="13581" max="13581" width="8.75" style="2"/>
    <col min="13582" max="13582" width="9" style="2" customWidth="1"/>
    <col min="13583" max="13826" width="8.75" style="2"/>
    <col min="13827" max="13827" width="8" style="2" customWidth="1"/>
    <col min="13828" max="13828" width="25.5" style="2" customWidth="1"/>
    <col min="13829" max="13831" width="13.375" style="2" customWidth="1"/>
    <col min="13832" max="13832" width="9.25" style="2" customWidth="1"/>
    <col min="13833" max="13833" width="37" style="2" customWidth="1"/>
    <col min="13834" max="13834" width="12.375" style="2" customWidth="1"/>
    <col min="13835" max="13835" width="12.75" style="2" customWidth="1"/>
    <col min="13836" max="13836" width="13.5" style="2" customWidth="1"/>
    <col min="13837" max="13837" width="8.75" style="2"/>
    <col min="13838" max="13838" width="9" style="2" customWidth="1"/>
    <col min="13839" max="14082" width="8.75" style="2"/>
    <col min="14083" max="14083" width="8" style="2" customWidth="1"/>
    <col min="14084" max="14084" width="25.5" style="2" customWidth="1"/>
    <col min="14085" max="14087" width="13.375" style="2" customWidth="1"/>
    <col min="14088" max="14088" width="9.25" style="2" customWidth="1"/>
    <col min="14089" max="14089" width="37" style="2" customWidth="1"/>
    <col min="14090" max="14090" width="12.375" style="2" customWidth="1"/>
    <col min="14091" max="14091" width="12.75" style="2" customWidth="1"/>
    <col min="14092" max="14092" width="13.5" style="2" customWidth="1"/>
    <col min="14093" max="14093" width="8.75" style="2"/>
    <col min="14094" max="14094" width="9" style="2" customWidth="1"/>
    <col min="14095" max="14338" width="8.75" style="2"/>
    <col min="14339" max="14339" width="8" style="2" customWidth="1"/>
    <col min="14340" max="14340" width="25.5" style="2" customWidth="1"/>
    <col min="14341" max="14343" width="13.375" style="2" customWidth="1"/>
    <col min="14344" max="14344" width="9.25" style="2" customWidth="1"/>
    <col min="14345" max="14345" width="37" style="2" customWidth="1"/>
    <col min="14346" max="14346" width="12.375" style="2" customWidth="1"/>
    <col min="14347" max="14347" width="12.75" style="2" customWidth="1"/>
    <col min="14348" max="14348" width="13.5" style="2" customWidth="1"/>
    <col min="14349" max="14349" width="8.75" style="2"/>
    <col min="14350" max="14350" width="9" style="2" customWidth="1"/>
    <col min="14351" max="14594" width="8.75" style="2"/>
    <col min="14595" max="14595" width="8" style="2" customWidth="1"/>
    <col min="14596" max="14596" width="25.5" style="2" customWidth="1"/>
    <col min="14597" max="14599" width="13.375" style="2" customWidth="1"/>
    <col min="14600" max="14600" width="9.25" style="2" customWidth="1"/>
    <col min="14601" max="14601" width="37" style="2" customWidth="1"/>
    <col min="14602" max="14602" width="12.375" style="2" customWidth="1"/>
    <col min="14603" max="14603" width="12.75" style="2" customWidth="1"/>
    <col min="14604" max="14604" width="13.5" style="2" customWidth="1"/>
    <col min="14605" max="14605" width="8.75" style="2"/>
    <col min="14606" max="14606" width="9" style="2" customWidth="1"/>
    <col min="14607" max="14850" width="8.75" style="2"/>
    <col min="14851" max="14851" width="8" style="2" customWidth="1"/>
    <col min="14852" max="14852" width="25.5" style="2" customWidth="1"/>
    <col min="14853" max="14855" width="13.375" style="2" customWidth="1"/>
    <col min="14856" max="14856" width="9.25" style="2" customWidth="1"/>
    <col min="14857" max="14857" width="37" style="2" customWidth="1"/>
    <col min="14858" max="14858" width="12.375" style="2" customWidth="1"/>
    <col min="14859" max="14859" width="12.75" style="2" customWidth="1"/>
    <col min="14860" max="14860" width="13.5" style="2" customWidth="1"/>
    <col min="14861" max="14861" width="8.75" style="2"/>
    <col min="14862" max="14862" width="9" style="2" customWidth="1"/>
    <col min="14863" max="15106" width="8.75" style="2"/>
    <col min="15107" max="15107" width="8" style="2" customWidth="1"/>
    <col min="15108" max="15108" width="25.5" style="2" customWidth="1"/>
    <col min="15109" max="15111" width="13.375" style="2" customWidth="1"/>
    <col min="15112" max="15112" width="9.25" style="2" customWidth="1"/>
    <col min="15113" max="15113" width="37" style="2" customWidth="1"/>
    <col min="15114" max="15114" width="12.375" style="2" customWidth="1"/>
    <col min="15115" max="15115" width="12.75" style="2" customWidth="1"/>
    <col min="15116" max="15116" width="13.5" style="2" customWidth="1"/>
    <col min="15117" max="15117" width="8.75" style="2"/>
    <col min="15118" max="15118" width="9" style="2" customWidth="1"/>
    <col min="15119" max="15362" width="8.75" style="2"/>
    <col min="15363" max="15363" width="8" style="2" customWidth="1"/>
    <col min="15364" max="15364" width="25.5" style="2" customWidth="1"/>
    <col min="15365" max="15367" width="13.375" style="2" customWidth="1"/>
    <col min="15368" max="15368" width="9.25" style="2" customWidth="1"/>
    <col min="15369" max="15369" width="37" style="2" customWidth="1"/>
    <col min="15370" max="15370" width="12.375" style="2" customWidth="1"/>
    <col min="15371" max="15371" width="12.75" style="2" customWidth="1"/>
    <col min="15372" max="15372" width="13.5" style="2" customWidth="1"/>
    <col min="15373" max="15373" width="8.75" style="2"/>
    <col min="15374" max="15374" width="9" style="2" customWidth="1"/>
    <col min="15375" max="15618" width="8.75" style="2"/>
    <col min="15619" max="15619" width="8" style="2" customWidth="1"/>
    <col min="15620" max="15620" width="25.5" style="2" customWidth="1"/>
    <col min="15621" max="15623" width="13.375" style="2" customWidth="1"/>
    <col min="15624" max="15624" width="9.25" style="2" customWidth="1"/>
    <col min="15625" max="15625" width="37" style="2" customWidth="1"/>
    <col min="15626" max="15626" width="12.375" style="2" customWidth="1"/>
    <col min="15627" max="15627" width="12.75" style="2" customWidth="1"/>
    <col min="15628" max="15628" width="13.5" style="2" customWidth="1"/>
    <col min="15629" max="15629" width="8.75" style="2"/>
    <col min="15630" max="15630" width="9" style="2" customWidth="1"/>
    <col min="15631" max="15874" width="8.75" style="2"/>
    <col min="15875" max="15875" width="8" style="2" customWidth="1"/>
    <col min="15876" max="15876" width="25.5" style="2" customWidth="1"/>
    <col min="15877" max="15879" width="13.375" style="2" customWidth="1"/>
    <col min="15880" max="15880" width="9.25" style="2" customWidth="1"/>
    <col min="15881" max="15881" width="37" style="2" customWidth="1"/>
    <col min="15882" max="15882" width="12.375" style="2" customWidth="1"/>
    <col min="15883" max="15883" width="12.75" style="2" customWidth="1"/>
    <col min="15884" max="15884" width="13.5" style="2" customWidth="1"/>
    <col min="15885" max="15885" width="8.75" style="2"/>
    <col min="15886" max="15886" width="9" style="2" customWidth="1"/>
    <col min="15887" max="16130" width="8.75" style="2"/>
    <col min="16131" max="16131" width="8" style="2" customWidth="1"/>
    <col min="16132" max="16132" width="25.5" style="2" customWidth="1"/>
    <col min="16133" max="16135" width="13.375" style="2" customWidth="1"/>
    <col min="16136" max="16136" width="9.25" style="2" customWidth="1"/>
    <col min="16137" max="16137" width="37" style="2" customWidth="1"/>
    <col min="16138" max="16138" width="12.375" style="2" customWidth="1"/>
    <col min="16139" max="16139" width="12.75" style="2" customWidth="1"/>
    <col min="16140" max="16140" width="13.5" style="2" customWidth="1"/>
    <col min="16141" max="16141" width="8.75" style="2"/>
    <col min="16142" max="16142" width="9" style="2" customWidth="1"/>
    <col min="16143" max="16384" width="8.75" style="2"/>
  </cols>
  <sheetData>
    <row r="1" spans="1:18" ht="14.25" x14ac:dyDescent="0.15">
      <c r="A1" s="1" t="s">
        <v>4</v>
      </c>
    </row>
    <row r="2" spans="1:18" ht="28.5" customHeight="1" x14ac:dyDescent="0.15">
      <c r="A2" s="72" t="s">
        <v>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spans="1:18" ht="20.25" customHeight="1" x14ac:dyDescent="0.15">
      <c r="C3" s="34"/>
      <c r="N3" s="31"/>
      <c r="P3" s="31"/>
      <c r="R3" s="31" t="s">
        <v>6</v>
      </c>
    </row>
    <row r="4" spans="1:18" s="31" customFormat="1" ht="27" customHeight="1" x14ac:dyDescent="0.15">
      <c r="A4" s="73" t="s">
        <v>7</v>
      </c>
      <c r="B4" s="74"/>
      <c r="C4" s="74"/>
      <c r="D4" s="74"/>
      <c r="E4" s="74"/>
      <c r="F4" s="74"/>
      <c r="G4" s="74"/>
      <c r="H4" s="74"/>
      <c r="I4" s="75"/>
      <c r="J4" s="73" t="s">
        <v>8</v>
      </c>
      <c r="K4" s="74"/>
      <c r="L4" s="74"/>
      <c r="M4" s="74"/>
      <c r="N4" s="74"/>
      <c r="O4" s="74"/>
      <c r="P4" s="74"/>
      <c r="Q4" s="74"/>
      <c r="R4" s="75"/>
    </row>
    <row r="5" spans="1:18" ht="27" customHeight="1" x14ac:dyDescent="0.15">
      <c r="A5" s="63" t="s">
        <v>9</v>
      </c>
      <c r="B5" s="63" t="s">
        <v>10</v>
      </c>
      <c r="C5" s="65" t="s">
        <v>11</v>
      </c>
      <c r="D5" s="67" t="s">
        <v>12</v>
      </c>
      <c r="E5" s="69" t="s">
        <v>13</v>
      </c>
      <c r="F5" s="37" t="s">
        <v>14</v>
      </c>
      <c r="G5" s="69" t="s">
        <v>15</v>
      </c>
      <c r="H5" s="76" t="s">
        <v>16</v>
      </c>
      <c r="I5" s="77"/>
      <c r="J5" s="63" t="s">
        <v>9</v>
      </c>
      <c r="K5" s="70" t="s">
        <v>10</v>
      </c>
      <c r="L5" s="65" t="s">
        <v>11</v>
      </c>
      <c r="M5" s="67" t="s">
        <v>12</v>
      </c>
      <c r="N5" s="69" t="s">
        <v>13</v>
      </c>
      <c r="O5" s="37" t="s">
        <v>14</v>
      </c>
      <c r="P5" s="69" t="s">
        <v>15</v>
      </c>
      <c r="Q5" s="76" t="s">
        <v>16</v>
      </c>
      <c r="R5" s="77"/>
    </row>
    <row r="6" spans="1:18" ht="27" customHeight="1" x14ac:dyDescent="0.15">
      <c r="A6" s="64"/>
      <c r="B6" s="64"/>
      <c r="C6" s="66"/>
      <c r="D6" s="68"/>
      <c r="E6" s="69"/>
      <c r="F6" s="36" t="s">
        <v>12</v>
      </c>
      <c r="G6" s="69"/>
      <c r="H6" s="36" t="s">
        <v>12</v>
      </c>
      <c r="I6" s="36" t="s">
        <v>17</v>
      </c>
      <c r="J6" s="64"/>
      <c r="K6" s="71"/>
      <c r="L6" s="66"/>
      <c r="M6" s="68"/>
      <c r="N6" s="69"/>
      <c r="O6" s="36" t="s">
        <v>12</v>
      </c>
      <c r="P6" s="69"/>
      <c r="Q6" s="36" t="s">
        <v>12</v>
      </c>
      <c r="R6" s="36" t="s">
        <v>17</v>
      </c>
    </row>
    <row r="7" spans="1:18" ht="27" customHeight="1" x14ac:dyDescent="0.15">
      <c r="A7" s="24" t="s">
        <v>18</v>
      </c>
      <c r="B7" s="27"/>
      <c r="C7" s="38">
        <f>SUM(C8:C12)</f>
        <v>239089</v>
      </c>
      <c r="D7" s="39">
        <f>E7-C7</f>
        <v>0</v>
      </c>
      <c r="E7" s="38">
        <f>SUM(E8:E12)</f>
        <v>239089</v>
      </c>
      <c r="F7" s="39">
        <f>G7-E7</f>
        <v>0</v>
      </c>
      <c r="G7" s="38">
        <f>SUM(G8:G12)</f>
        <v>239089</v>
      </c>
      <c r="H7" s="39">
        <f>I7-G7</f>
        <v>-56373.640000000014</v>
      </c>
      <c r="I7" s="38">
        <f>SUM(I8:I12)</f>
        <v>182715.36</v>
      </c>
      <c r="J7" s="46" t="s">
        <v>19</v>
      </c>
      <c r="K7" s="47"/>
      <c r="L7" s="44">
        <f>SUM(L9:L12)+SUM(L13:L14)</f>
        <v>116321</v>
      </c>
      <c r="M7" s="44">
        <f>N7-L7</f>
        <v>75000</v>
      </c>
      <c r="N7" s="44">
        <f>SUM(N9:N12)+SUM(N13:N14)</f>
        <v>191321</v>
      </c>
      <c r="O7" s="44">
        <f>P7-N7</f>
        <v>75000</v>
      </c>
      <c r="P7" s="44">
        <f>SUM(P9:P12)+SUM(P13:P14)</f>
        <v>266321</v>
      </c>
      <c r="Q7" s="39">
        <f>R7-P7</f>
        <v>-33069.688428000023</v>
      </c>
      <c r="R7" s="44">
        <f>SUM(R8:R12)+SUM(R13:R14)</f>
        <v>233251.31157199998</v>
      </c>
    </row>
    <row r="8" spans="1:18" ht="27" customHeight="1" x14ac:dyDescent="0.15">
      <c r="A8" s="26">
        <v>1030147</v>
      </c>
      <c r="B8" s="27" t="s">
        <v>20</v>
      </c>
      <c r="C8" s="40">
        <f>本级政府性基金收入!C7</f>
        <v>664</v>
      </c>
      <c r="D8" s="41">
        <f t="shared" ref="D8:F16" si="0">E8-C8</f>
        <v>0</v>
      </c>
      <c r="E8" s="40">
        <f>本级政府性基金收入!E7</f>
        <v>664</v>
      </c>
      <c r="F8" s="41">
        <f t="shared" si="0"/>
        <v>0</v>
      </c>
      <c r="G8" s="40">
        <f>本级政府性基金收入!G7</f>
        <v>664</v>
      </c>
      <c r="H8" s="41">
        <f t="shared" ref="H8:H16" si="1">I8-G8</f>
        <v>0</v>
      </c>
      <c r="I8" s="40">
        <f>本级政府性基金收入!I7</f>
        <v>664</v>
      </c>
      <c r="J8" s="48">
        <v>207</v>
      </c>
      <c r="K8" s="49" t="s">
        <v>21</v>
      </c>
      <c r="L8" s="44"/>
      <c r="M8" s="44"/>
      <c r="N8" s="41">
        <f>本级政府性基金支出!E7</f>
        <v>0</v>
      </c>
      <c r="O8" s="41">
        <f t="shared" ref="O8:Q19" si="2">P8-N8</f>
        <v>0</v>
      </c>
      <c r="P8" s="41">
        <f>本级政府性基金支出!G7</f>
        <v>0</v>
      </c>
      <c r="Q8" s="41">
        <f t="shared" si="2"/>
        <v>7</v>
      </c>
      <c r="R8" s="40">
        <f>本级政府性基金支出!I7</f>
        <v>7</v>
      </c>
    </row>
    <row r="9" spans="1:18" ht="27" customHeight="1" x14ac:dyDescent="0.15">
      <c r="A9" s="26">
        <v>1030148</v>
      </c>
      <c r="B9" s="27" t="s">
        <v>22</v>
      </c>
      <c r="C9" s="40">
        <f>本级政府性基金收入!C8</f>
        <v>230244</v>
      </c>
      <c r="D9" s="41">
        <f t="shared" si="0"/>
        <v>0</v>
      </c>
      <c r="E9" s="40">
        <f>本级政府性基金收入!E8</f>
        <v>230244</v>
      </c>
      <c r="F9" s="41">
        <f t="shared" si="0"/>
        <v>0</v>
      </c>
      <c r="G9" s="40">
        <f>本级政府性基金收入!G8</f>
        <v>230244</v>
      </c>
      <c r="H9" s="41">
        <f t="shared" si="1"/>
        <v>-58090</v>
      </c>
      <c r="I9" s="40">
        <f>本级政府性基金收入!I8</f>
        <v>172154</v>
      </c>
      <c r="J9" s="48">
        <v>208</v>
      </c>
      <c r="K9" s="49" t="s">
        <v>23</v>
      </c>
      <c r="L9" s="50">
        <f>本级政府性基金支出!C11</f>
        <v>494</v>
      </c>
      <c r="M9" s="41">
        <f t="shared" ref="M9:M20" si="3">N9-L9</f>
        <v>0</v>
      </c>
      <c r="N9" s="50">
        <f>本级政府性基金支出!E11</f>
        <v>494</v>
      </c>
      <c r="O9" s="41">
        <f t="shared" ref="O9:O20" si="4">P9-N9</f>
        <v>0</v>
      </c>
      <c r="P9" s="50">
        <f>本级政府性基金支出!G11</f>
        <v>494</v>
      </c>
      <c r="Q9" s="41">
        <f t="shared" si="2"/>
        <v>-176</v>
      </c>
      <c r="R9" s="50">
        <f>本级政府性基金支出!I11</f>
        <v>318</v>
      </c>
    </row>
    <row r="10" spans="1:18" ht="27" customHeight="1" x14ac:dyDescent="0.15">
      <c r="A10" s="26">
        <v>1030155</v>
      </c>
      <c r="B10" s="27" t="s">
        <v>24</v>
      </c>
      <c r="C10" s="40">
        <f>本级政府性基金收入!C13</f>
        <v>781</v>
      </c>
      <c r="D10" s="41">
        <f t="shared" si="0"/>
        <v>0</v>
      </c>
      <c r="E10" s="40">
        <f>本级政府性基金收入!E13</f>
        <v>781</v>
      </c>
      <c r="F10" s="41">
        <f t="shared" si="0"/>
        <v>0</v>
      </c>
      <c r="G10" s="40">
        <f>本级政府性基金收入!G13</f>
        <v>781</v>
      </c>
      <c r="H10" s="41">
        <f t="shared" si="1"/>
        <v>-20</v>
      </c>
      <c r="I10" s="40">
        <f>本级政府性基金收入!I13</f>
        <v>761</v>
      </c>
      <c r="J10" s="48">
        <v>212</v>
      </c>
      <c r="K10" s="49" t="s">
        <v>25</v>
      </c>
      <c r="L10" s="50">
        <f>本级政府性基金支出!C20</f>
        <v>106766</v>
      </c>
      <c r="M10" s="41">
        <f t="shared" si="3"/>
        <v>0</v>
      </c>
      <c r="N10" s="50">
        <f>本级政府性基金支出!E20</f>
        <v>106766</v>
      </c>
      <c r="O10" s="41">
        <f t="shared" si="4"/>
        <v>0</v>
      </c>
      <c r="P10" s="50">
        <f>本级政府性基金支出!G20</f>
        <v>106766</v>
      </c>
      <c r="Q10" s="41">
        <f t="shared" si="2"/>
        <v>-33009</v>
      </c>
      <c r="R10" s="50">
        <f>本级政府性基金支出!I20</f>
        <v>73757</v>
      </c>
    </row>
    <row r="11" spans="1:18" ht="27" customHeight="1" x14ac:dyDescent="0.15">
      <c r="A11" s="26">
        <v>1030156</v>
      </c>
      <c r="B11" s="27" t="s">
        <v>26</v>
      </c>
      <c r="C11" s="40">
        <f>本级政府性基金收入!C16</f>
        <v>5000</v>
      </c>
      <c r="D11" s="41">
        <f t="shared" si="0"/>
        <v>0</v>
      </c>
      <c r="E11" s="40">
        <f>本级政府性基金收入!E16</f>
        <v>5000</v>
      </c>
      <c r="F11" s="41">
        <f t="shared" si="0"/>
        <v>0</v>
      </c>
      <c r="G11" s="40">
        <f>本级政府性基金收入!G16</f>
        <v>5000</v>
      </c>
      <c r="H11" s="41">
        <f t="shared" si="1"/>
        <v>1736.36</v>
      </c>
      <c r="I11" s="40">
        <f>本级政府性基金收入!I16</f>
        <v>6736.36</v>
      </c>
      <c r="J11" s="48">
        <v>213</v>
      </c>
      <c r="K11" s="49" t="s">
        <v>27</v>
      </c>
      <c r="L11" s="50">
        <f>本级政府性基金支出!C38</f>
        <v>310</v>
      </c>
      <c r="M11" s="41">
        <f t="shared" si="3"/>
        <v>0</v>
      </c>
      <c r="N11" s="50">
        <f>本级政府性基金支出!E38</f>
        <v>310</v>
      </c>
      <c r="O11" s="41">
        <f t="shared" si="4"/>
        <v>0</v>
      </c>
      <c r="P11" s="50">
        <f>本级政府性基金支出!G38</f>
        <v>310</v>
      </c>
      <c r="Q11" s="41">
        <f t="shared" si="2"/>
        <v>-310</v>
      </c>
      <c r="R11" s="50">
        <f>本级政府性基金支出!I38</f>
        <v>0</v>
      </c>
    </row>
    <row r="12" spans="1:18" ht="27" customHeight="1" x14ac:dyDescent="0.15">
      <c r="A12" s="26">
        <v>1030178</v>
      </c>
      <c r="B12" s="27" t="s">
        <v>28</v>
      </c>
      <c r="C12" s="40">
        <f>本级政府性基金收入!C17</f>
        <v>2400</v>
      </c>
      <c r="D12" s="41">
        <f t="shared" si="0"/>
        <v>0</v>
      </c>
      <c r="E12" s="40">
        <f>本级政府性基金收入!E17</f>
        <v>2400</v>
      </c>
      <c r="F12" s="41">
        <f t="shared" si="0"/>
        <v>0</v>
      </c>
      <c r="G12" s="40">
        <f>本级政府性基金收入!G17</f>
        <v>2400</v>
      </c>
      <c r="H12" s="41">
        <f t="shared" si="1"/>
        <v>0</v>
      </c>
      <c r="I12" s="40">
        <f>本级政府性基金收入!I17</f>
        <v>2400</v>
      </c>
      <c r="J12" s="48">
        <v>229</v>
      </c>
      <c r="K12" s="49" t="s">
        <v>29</v>
      </c>
      <c r="L12" s="50">
        <f>本级政府性基金支出!C50</f>
        <v>1041</v>
      </c>
      <c r="M12" s="40">
        <f t="shared" si="3"/>
        <v>75000</v>
      </c>
      <c r="N12" s="50">
        <f>本级政府性基金支出!E50</f>
        <v>76041</v>
      </c>
      <c r="O12" s="40">
        <f t="shared" si="4"/>
        <v>75000</v>
      </c>
      <c r="P12" s="50">
        <f>本级政府性基金支出!G50</f>
        <v>151041</v>
      </c>
      <c r="Q12" s="41">
        <f t="shared" si="2"/>
        <v>-395.32842800000799</v>
      </c>
      <c r="R12" s="50">
        <f>本级政府性基金支出!I50</f>
        <v>150645.67157199999</v>
      </c>
    </row>
    <row r="13" spans="1:18" ht="27" customHeight="1" x14ac:dyDescent="0.15">
      <c r="A13" s="24" t="s">
        <v>30</v>
      </c>
      <c r="B13" s="24"/>
      <c r="C13" s="38">
        <f>本级政府性基金收入!C20</f>
        <v>822</v>
      </c>
      <c r="D13" s="39">
        <f t="shared" si="0"/>
        <v>0</v>
      </c>
      <c r="E13" s="38">
        <f>本级政府性基金收入!E20</f>
        <v>822</v>
      </c>
      <c r="F13" s="39">
        <f t="shared" si="0"/>
        <v>0</v>
      </c>
      <c r="G13" s="38">
        <f>本级政府性基金收入!G20</f>
        <v>822</v>
      </c>
      <c r="H13" s="39">
        <f t="shared" si="1"/>
        <v>4509</v>
      </c>
      <c r="I13" s="38">
        <f>本级政府性基金收入!I20</f>
        <v>5331</v>
      </c>
      <c r="J13" s="48">
        <v>232</v>
      </c>
      <c r="K13" s="49" t="s">
        <v>31</v>
      </c>
      <c r="L13" s="50">
        <f>本级政府性基金支出!C63</f>
        <v>7599</v>
      </c>
      <c r="M13" s="41">
        <f t="shared" si="3"/>
        <v>0</v>
      </c>
      <c r="N13" s="50">
        <f>本级政府性基金支出!E63</f>
        <v>7599</v>
      </c>
      <c r="O13" s="41">
        <f t="shared" si="4"/>
        <v>0</v>
      </c>
      <c r="P13" s="50">
        <f>本级政府性基金支出!G63</f>
        <v>7599</v>
      </c>
      <c r="Q13" s="41">
        <f t="shared" si="2"/>
        <v>813.63999999999942</v>
      </c>
      <c r="R13" s="50">
        <f>本级政府性基金支出!I63</f>
        <v>8412.64</v>
      </c>
    </row>
    <row r="14" spans="1:18" ht="27" customHeight="1" x14ac:dyDescent="0.15">
      <c r="A14" s="23" t="s">
        <v>32</v>
      </c>
      <c r="B14" s="23"/>
      <c r="C14" s="38">
        <f>本级政府性基金收入!C22</f>
        <v>1572</v>
      </c>
      <c r="D14" s="39">
        <f t="shared" si="0"/>
        <v>0</v>
      </c>
      <c r="E14" s="38">
        <f>本级政府性基金收入!E22</f>
        <v>1572</v>
      </c>
      <c r="F14" s="39">
        <f t="shared" si="0"/>
        <v>0</v>
      </c>
      <c r="G14" s="38">
        <f>本级政府性基金收入!G22</f>
        <v>1572</v>
      </c>
      <c r="H14" s="39">
        <f t="shared" si="1"/>
        <v>-1224</v>
      </c>
      <c r="I14" s="38">
        <f>本级政府性基金收入!I22</f>
        <v>348</v>
      </c>
      <c r="J14" s="48">
        <v>233</v>
      </c>
      <c r="K14" s="49" t="s">
        <v>33</v>
      </c>
      <c r="L14" s="40">
        <f>本级政府性基金支出!C69</f>
        <v>111</v>
      </c>
      <c r="M14" s="41">
        <f t="shared" si="3"/>
        <v>0</v>
      </c>
      <c r="N14" s="40">
        <f>本级政府性基金支出!E69</f>
        <v>111</v>
      </c>
      <c r="O14" s="41">
        <f t="shared" si="4"/>
        <v>0</v>
      </c>
      <c r="P14" s="40">
        <f>本级政府性基金支出!G69</f>
        <v>111</v>
      </c>
      <c r="Q14" s="39">
        <f t="shared" si="2"/>
        <v>0</v>
      </c>
      <c r="R14" s="40">
        <f>本级政府性基金支出!I69</f>
        <v>111</v>
      </c>
    </row>
    <row r="15" spans="1:18" ht="27" customHeight="1" x14ac:dyDescent="0.15">
      <c r="A15" s="23" t="s">
        <v>34</v>
      </c>
      <c r="B15" s="24"/>
      <c r="C15" s="38">
        <f>本级政府性基金收入!C24</f>
        <v>32498</v>
      </c>
      <c r="D15" s="39">
        <f t="shared" si="0"/>
        <v>75000</v>
      </c>
      <c r="E15" s="38">
        <f>本级政府性基金收入!E24</f>
        <v>107498</v>
      </c>
      <c r="F15" s="39">
        <f t="shared" si="0"/>
        <v>75000</v>
      </c>
      <c r="G15" s="38">
        <f>本级政府性基金收入!G24</f>
        <v>182498</v>
      </c>
      <c r="H15" s="39">
        <f t="shared" si="1"/>
        <v>78400</v>
      </c>
      <c r="I15" s="38">
        <f>本级政府性基金收入!I24</f>
        <v>260898</v>
      </c>
      <c r="J15" s="46" t="s">
        <v>35</v>
      </c>
      <c r="K15" s="47"/>
      <c r="L15" s="39">
        <f>本级政府性基金支出!C73</f>
        <v>2035</v>
      </c>
      <c r="M15" s="39">
        <f t="shared" si="3"/>
        <v>0</v>
      </c>
      <c r="N15" s="39">
        <f>本级政府性基金支出!E73</f>
        <v>2035</v>
      </c>
      <c r="O15" s="39">
        <f t="shared" si="4"/>
        <v>0</v>
      </c>
      <c r="P15" s="39">
        <f>本级政府性基金支出!G73</f>
        <v>2035</v>
      </c>
      <c r="Q15" s="39">
        <f t="shared" si="2"/>
        <v>10765</v>
      </c>
      <c r="R15" s="39">
        <f>本级政府性基金支出!I73</f>
        <v>12800</v>
      </c>
    </row>
    <row r="16" spans="1:18" ht="27" customHeight="1" x14ac:dyDescent="0.15">
      <c r="A16" s="42" t="s">
        <v>36</v>
      </c>
      <c r="B16" s="43"/>
      <c r="C16" s="38">
        <f>本级政府性基金收入!C26</f>
        <v>1406</v>
      </c>
      <c r="D16" s="39">
        <f t="shared" si="0"/>
        <v>0</v>
      </c>
      <c r="E16" s="38">
        <f>本级政府性基金收入!E26</f>
        <v>1406</v>
      </c>
      <c r="F16" s="39">
        <f t="shared" si="0"/>
        <v>0</v>
      </c>
      <c r="G16" s="38">
        <f>本级政府性基金收入!G26</f>
        <v>1406</v>
      </c>
      <c r="H16" s="39">
        <f t="shared" si="1"/>
        <v>-1406</v>
      </c>
      <c r="I16" s="39">
        <f>本级政府性基金收入!I26</f>
        <v>0</v>
      </c>
      <c r="J16" s="46" t="s">
        <v>37</v>
      </c>
      <c r="K16" s="51"/>
      <c r="L16" s="39">
        <f>本级政府性基金支出!C75</f>
        <v>2531</v>
      </c>
      <c r="M16" s="39">
        <f t="shared" si="3"/>
        <v>0</v>
      </c>
      <c r="N16" s="39">
        <f>本级政府性基金支出!E75</f>
        <v>2531</v>
      </c>
      <c r="O16" s="39">
        <f t="shared" si="4"/>
        <v>0</v>
      </c>
      <c r="P16" s="39">
        <f>本级政府性基金支出!G75</f>
        <v>2531</v>
      </c>
      <c r="Q16" s="39">
        <f t="shared" si="2"/>
        <v>32516</v>
      </c>
      <c r="R16" s="39">
        <f>本级政府性基金支出!I75</f>
        <v>35047</v>
      </c>
    </row>
    <row r="17" spans="1:18" ht="27" customHeight="1" x14ac:dyDescent="0.15">
      <c r="A17" s="23"/>
      <c r="B17" s="24"/>
      <c r="C17" s="38"/>
      <c r="D17" s="44"/>
      <c r="E17" s="38"/>
      <c r="F17" s="44"/>
      <c r="G17" s="38"/>
      <c r="H17" s="44"/>
      <c r="I17" s="38"/>
      <c r="J17" s="46" t="s">
        <v>38</v>
      </c>
      <c r="K17" s="51"/>
      <c r="L17" s="39">
        <f>本级政府性基金支出!C77</f>
        <v>32500</v>
      </c>
      <c r="M17" s="39">
        <f t="shared" si="3"/>
        <v>0</v>
      </c>
      <c r="N17" s="39">
        <f>本级政府性基金支出!E77</f>
        <v>32500</v>
      </c>
      <c r="O17" s="39">
        <f t="shared" si="4"/>
        <v>0</v>
      </c>
      <c r="P17" s="39">
        <f>本级政府性基金支出!G77</f>
        <v>32500</v>
      </c>
      <c r="Q17" s="39">
        <f t="shared" si="2"/>
        <v>78400</v>
      </c>
      <c r="R17" s="39">
        <f>本级政府性基金支出!I77</f>
        <v>110900</v>
      </c>
    </row>
    <row r="18" spans="1:18" ht="27" customHeight="1" x14ac:dyDescent="0.15">
      <c r="A18" s="45"/>
      <c r="B18" s="45"/>
      <c r="C18" s="38"/>
      <c r="D18" s="44"/>
      <c r="E18" s="38"/>
      <c r="F18" s="44"/>
      <c r="G18" s="38"/>
      <c r="H18" s="44"/>
      <c r="I18" s="38"/>
      <c r="J18" s="46" t="s">
        <v>39</v>
      </c>
      <c r="K18" s="51"/>
      <c r="L18" s="44">
        <f>本级政府性基金支出!C79</f>
        <v>122000</v>
      </c>
      <c r="M18" s="39">
        <f t="shared" si="3"/>
        <v>0</v>
      </c>
      <c r="N18" s="44">
        <f>本级政府性基金支出!E79</f>
        <v>122000</v>
      </c>
      <c r="O18" s="39">
        <f t="shared" si="4"/>
        <v>0</v>
      </c>
      <c r="P18" s="44">
        <f>本级政府性基金支出!G79</f>
        <v>122000</v>
      </c>
      <c r="Q18" s="39">
        <f t="shared" si="2"/>
        <v>-67000</v>
      </c>
      <c r="R18" s="44">
        <f>本级政府性基金支出!I79</f>
        <v>55000</v>
      </c>
    </row>
    <row r="19" spans="1:18" ht="27" customHeight="1" x14ac:dyDescent="0.15">
      <c r="A19" s="45"/>
      <c r="B19" s="45"/>
      <c r="C19" s="38"/>
      <c r="D19" s="44"/>
      <c r="E19" s="38"/>
      <c r="F19" s="44"/>
      <c r="G19" s="38"/>
      <c r="H19" s="44"/>
      <c r="I19" s="38"/>
      <c r="J19" s="46" t="s">
        <v>40</v>
      </c>
      <c r="K19" s="51"/>
      <c r="L19" s="39">
        <f>本级政府性基金支出!C81</f>
        <v>0</v>
      </c>
      <c r="M19" s="39">
        <f t="shared" si="3"/>
        <v>0</v>
      </c>
      <c r="N19" s="39">
        <f>本级政府性基金支出!E81</f>
        <v>0</v>
      </c>
      <c r="O19" s="39">
        <f t="shared" si="4"/>
        <v>0</v>
      </c>
      <c r="P19" s="39">
        <f>本级政府性基金支出!G81</f>
        <v>0</v>
      </c>
      <c r="Q19" s="39">
        <f t="shared" si="2"/>
        <v>2294.0484280000092</v>
      </c>
      <c r="R19" s="39">
        <f>本级政府性基金支出!I81</f>
        <v>2294.0484280000092</v>
      </c>
    </row>
    <row r="20" spans="1:18" ht="27" customHeight="1" x14ac:dyDescent="0.15">
      <c r="A20" s="62" t="s">
        <v>41</v>
      </c>
      <c r="B20" s="62"/>
      <c r="C20" s="38">
        <f>C7+C13+C14+C15+C16</f>
        <v>275387</v>
      </c>
      <c r="D20" s="39">
        <f t="shared" ref="D20:F20" si="5">E20-C20</f>
        <v>75000</v>
      </c>
      <c r="E20" s="38">
        <f>E7+E13+E14+E15+E16</f>
        <v>350387</v>
      </c>
      <c r="F20" s="39">
        <f t="shared" si="5"/>
        <v>75000</v>
      </c>
      <c r="G20" s="38">
        <f>G7+G13+G14+G15+G16</f>
        <v>425387</v>
      </c>
      <c r="H20" s="39">
        <f t="shared" ref="H20" si="6">I20-G20</f>
        <v>23905.359999999986</v>
      </c>
      <c r="I20" s="38">
        <f>I7+I13+I14+I15+I16</f>
        <v>449292.36</v>
      </c>
      <c r="J20" s="62" t="s">
        <v>42</v>
      </c>
      <c r="K20" s="62"/>
      <c r="L20" s="44">
        <f>L7+L15+L16+L17+L18+L19</f>
        <v>275387</v>
      </c>
      <c r="M20" s="44">
        <f t="shared" si="3"/>
        <v>75000</v>
      </c>
      <c r="N20" s="44">
        <f>N7+N15+N16+N17+N18+N19</f>
        <v>350387</v>
      </c>
      <c r="O20" s="44">
        <f t="shared" si="4"/>
        <v>75000</v>
      </c>
      <c r="P20" s="44">
        <f>P7+P15+P16+P17+P18+P19</f>
        <v>425387</v>
      </c>
      <c r="Q20" s="39">
        <f t="shared" ref="Q20" si="7">R20-P20</f>
        <v>23905.359999999986</v>
      </c>
      <c r="R20" s="44">
        <f>R7+R15+R16+R17+R18+R19</f>
        <v>449292.36</v>
      </c>
    </row>
    <row r="21" spans="1:18" ht="27" customHeight="1" x14ac:dyDescent="0.15"/>
    <row r="22" spans="1:18" ht="14.25" x14ac:dyDescent="0.15">
      <c r="M22" s="32"/>
      <c r="N22" s="33"/>
      <c r="O22" s="33"/>
      <c r="P22" s="33"/>
    </row>
    <row r="23" spans="1:18" ht="14.25" x14ac:dyDescent="0.15">
      <c r="M23" s="32"/>
      <c r="N23" s="52"/>
    </row>
    <row r="24" spans="1:18" ht="14.25" x14ac:dyDescent="0.15">
      <c r="M24" s="32"/>
      <c r="N24" s="52"/>
    </row>
    <row r="25" spans="1:18" ht="14.25" x14ac:dyDescent="0.15">
      <c r="M25" s="32"/>
      <c r="N25" s="52"/>
    </row>
    <row r="26" spans="1:18" ht="14.25" x14ac:dyDescent="0.15">
      <c r="M26" s="32"/>
      <c r="N26" s="52"/>
    </row>
    <row r="32" spans="1:18" ht="14.25" x14ac:dyDescent="0.15">
      <c r="O32" s="32"/>
      <c r="P32" s="32"/>
      <c r="Q32" s="32"/>
      <c r="R32" s="32"/>
    </row>
    <row r="33" spans="1:18" s="32" customFormat="1" ht="14.25" x14ac:dyDescent="0.15">
      <c r="A33" s="2"/>
      <c r="B33" s="2"/>
      <c r="C33" s="33"/>
      <c r="D33" s="31"/>
      <c r="E33" s="31"/>
      <c r="F33" s="31"/>
      <c r="G33" s="31"/>
      <c r="H33" s="31"/>
      <c r="I33" s="31"/>
      <c r="J33" s="31"/>
      <c r="K33" s="31"/>
      <c r="L33" s="34"/>
      <c r="M33" s="2"/>
      <c r="N33" s="35"/>
    </row>
    <row r="34" spans="1:18" s="32" customFormat="1" ht="14.25" x14ac:dyDescent="0.15">
      <c r="A34" s="2"/>
      <c r="B34" s="2"/>
      <c r="C34" s="33"/>
      <c r="D34" s="31"/>
      <c r="E34" s="31"/>
      <c r="F34" s="31"/>
      <c r="G34" s="31"/>
      <c r="H34" s="31"/>
      <c r="I34" s="31"/>
      <c r="J34" s="31"/>
      <c r="K34" s="31"/>
      <c r="L34" s="34"/>
      <c r="M34" s="2"/>
      <c r="N34" s="35"/>
    </row>
    <row r="35" spans="1:18" s="32" customFormat="1" ht="14.25" x14ac:dyDescent="0.15">
      <c r="A35" s="2"/>
      <c r="B35" s="2"/>
      <c r="C35" s="33"/>
      <c r="D35" s="31"/>
      <c r="E35" s="31"/>
      <c r="F35" s="31"/>
      <c r="G35" s="31"/>
      <c r="H35" s="31"/>
      <c r="I35" s="31"/>
      <c r="J35" s="31"/>
      <c r="K35" s="31"/>
      <c r="L35" s="34"/>
      <c r="M35" s="2"/>
      <c r="N35" s="35"/>
    </row>
    <row r="36" spans="1:18" s="32" customFormat="1" ht="14.25" x14ac:dyDescent="0.15">
      <c r="A36" s="2"/>
      <c r="B36" s="2"/>
      <c r="C36" s="33"/>
      <c r="D36" s="31"/>
      <c r="E36" s="31"/>
      <c r="F36" s="31"/>
      <c r="G36" s="31"/>
      <c r="H36" s="31"/>
      <c r="I36" s="31"/>
      <c r="J36" s="31"/>
      <c r="K36" s="31"/>
      <c r="L36" s="34"/>
      <c r="M36" s="2"/>
      <c r="N36" s="35"/>
    </row>
    <row r="37" spans="1:18" s="32" customFormat="1" ht="14.25" x14ac:dyDescent="0.15">
      <c r="A37" s="2"/>
      <c r="B37" s="2"/>
      <c r="C37" s="33"/>
      <c r="D37" s="31"/>
      <c r="E37" s="31"/>
      <c r="F37" s="31"/>
      <c r="G37" s="31"/>
      <c r="H37" s="31"/>
      <c r="I37" s="31"/>
      <c r="J37" s="31"/>
      <c r="K37" s="31"/>
      <c r="L37" s="34"/>
      <c r="M37" s="2"/>
      <c r="N37" s="35"/>
      <c r="O37" s="2"/>
      <c r="P37" s="2"/>
      <c r="Q37" s="2"/>
      <c r="R37" s="2"/>
    </row>
  </sheetData>
  <mergeCells count="19">
    <mergeCell ref="A2:R2"/>
    <mergeCell ref="A4:I4"/>
    <mergeCell ref="J4:R4"/>
    <mergeCell ref="H5:I5"/>
    <mergeCell ref="Q5:R5"/>
    <mergeCell ref="L5:L6"/>
    <mergeCell ref="M5:M6"/>
    <mergeCell ref="N5:N6"/>
    <mergeCell ref="P5:P6"/>
    <mergeCell ref="A20:B20"/>
    <mergeCell ref="J20:K20"/>
    <mergeCell ref="A5:A6"/>
    <mergeCell ref="B5:B6"/>
    <mergeCell ref="C5:C6"/>
    <mergeCell ref="D5:D6"/>
    <mergeCell ref="E5:E6"/>
    <mergeCell ref="G5:G6"/>
    <mergeCell ref="J5:J6"/>
    <mergeCell ref="K5:K6"/>
  </mergeCells>
  <phoneticPr fontId="18" type="noConversion"/>
  <printOptions horizontalCentered="1"/>
  <pageMargins left="0.70866141732283505" right="0.70866141732283505" top="0.55118110236220497" bottom="0.55118110236220497" header="0.31496062992126" footer="0.31496062992126"/>
  <pageSetup paperSize="9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opLeftCell="A10" workbookViewId="0">
      <selection activeCell="N27" sqref="N27"/>
    </sheetView>
  </sheetViews>
  <sheetFormatPr defaultColWidth="9" defaultRowHeight="13.5" x14ac:dyDescent="0.15"/>
  <cols>
    <col min="1" max="1" width="10.5" customWidth="1"/>
    <col min="2" max="2" width="34" customWidth="1"/>
    <col min="3" max="3" width="10.75" customWidth="1"/>
    <col min="4" max="4" width="9.75" customWidth="1"/>
    <col min="5" max="5" width="10.75" customWidth="1"/>
    <col min="6" max="6" width="9.75" customWidth="1"/>
    <col min="7" max="7" width="10.75" customWidth="1"/>
    <col min="8" max="8" width="11.875" customWidth="1"/>
    <col min="9" max="9" width="10" customWidth="1"/>
    <col min="10" max="10" width="9.5" customWidth="1"/>
  </cols>
  <sheetData>
    <row r="1" spans="1:9" ht="18.75" customHeight="1" x14ac:dyDescent="0.15">
      <c r="A1" s="18" t="s">
        <v>43</v>
      </c>
      <c r="B1" s="2"/>
      <c r="C1" s="19"/>
      <c r="D1" s="19"/>
      <c r="E1" s="20"/>
      <c r="F1" s="20"/>
      <c r="G1" s="20"/>
    </row>
    <row r="2" spans="1:9" ht="27" customHeight="1" x14ac:dyDescent="0.15">
      <c r="A2" s="72" t="s">
        <v>44</v>
      </c>
      <c r="B2" s="72"/>
      <c r="C2" s="72"/>
      <c r="D2" s="72"/>
      <c r="E2" s="72"/>
      <c r="F2" s="72"/>
      <c r="G2" s="72"/>
      <c r="H2" s="72"/>
      <c r="I2" s="72"/>
    </row>
    <row r="3" spans="1:9" ht="23.25" customHeight="1" x14ac:dyDescent="0.15">
      <c r="A3" s="2"/>
      <c r="B3" s="2"/>
      <c r="C3" s="19"/>
      <c r="D3" s="19"/>
      <c r="E3" s="20"/>
      <c r="F3" s="20"/>
      <c r="G3" s="20"/>
      <c r="H3" s="20"/>
      <c r="I3" s="20" t="s">
        <v>45</v>
      </c>
    </row>
    <row r="4" spans="1:9" ht="30" customHeight="1" x14ac:dyDescent="0.15">
      <c r="A4" s="85" t="s">
        <v>9</v>
      </c>
      <c r="B4" s="85" t="s">
        <v>10</v>
      </c>
      <c r="C4" s="69" t="s">
        <v>11</v>
      </c>
      <c r="D4" s="82" t="s">
        <v>46</v>
      </c>
      <c r="E4" s="82"/>
      <c r="F4" s="82" t="s">
        <v>47</v>
      </c>
      <c r="G4" s="82"/>
      <c r="H4" s="82" t="s">
        <v>48</v>
      </c>
      <c r="I4" s="82"/>
    </row>
    <row r="5" spans="1:9" ht="30" customHeight="1" x14ac:dyDescent="0.15">
      <c r="A5" s="85"/>
      <c r="B5" s="85"/>
      <c r="C5" s="69"/>
      <c r="D5" s="5" t="s">
        <v>12</v>
      </c>
      <c r="E5" s="5" t="s">
        <v>17</v>
      </c>
      <c r="F5" s="5" t="s">
        <v>12</v>
      </c>
      <c r="G5" s="5" t="s">
        <v>17</v>
      </c>
      <c r="H5" s="5" t="s">
        <v>12</v>
      </c>
      <c r="I5" s="5" t="s">
        <v>17</v>
      </c>
    </row>
    <row r="6" spans="1:9" ht="27" customHeight="1" x14ac:dyDescent="0.15">
      <c r="A6" s="83" t="s">
        <v>18</v>
      </c>
      <c r="B6" s="84"/>
      <c r="C6" s="21">
        <f>C7+C8+C13+C16+C17+C18+C19</f>
        <v>239089</v>
      </c>
      <c r="D6" s="22">
        <f>E6-C6</f>
        <v>0</v>
      </c>
      <c r="E6" s="21">
        <f>E7+E8+E13+E16+E17+E18+E19</f>
        <v>239089</v>
      </c>
      <c r="F6" s="22">
        <f>G6-E6</f>
        <v>0</v>
      </c>
      <c r="G6" s="21">
        <f>G7+G8+G13+G16+G17+G18+G19</f>
        <v>239089</v>
      </c>
      <c r="H6" s="22">
        <f>I6-G6</f>
        <v>-56373.640000000014</v>
      </c>
      <c r="I6" s="21">
        <f>I7+I8+I13+I16+I17+I18+I19</f>
        <v>182715.36</v>
      </c>
    </row>
    <row r="7" spans="1:9" ht="27" customHeight="1" x14ac:dyDescent="0.15">
      <c r="A7" s="23">
        <v>1030147</v>
      </c>
      <c r="B7" s="24" t="s">
        <v>20</v>
      </c>
      <c r="C7" s="25">
        <v>664</v>
      </c>
      <c r="D7" s="10">
        <f t="shared" ref="D7:D27" si="0">E7-C7</f>
        <v>0</v>
      </c>
      <c r="E7" s="25">
        <v>664</v>
      </c>
      <c r="F7" s="10">
        <f t="shared" ref="F7:F27" si="1">G7-E7</f>
        <v>0</v>
      </c>
      <c r="G7" s="25">
        <v>664</v>
      </c>
      <c r="H7" s="10">
        <f t="shared" ref="H7:H27" si="2">I7-G7</f>
        <v>0</v>
      </c>
      <c r="I7" s="25">
        <v>664</v>
      </c>
    </row>
    <row r="8" spans="1:9" ht="27" customHeight="1" x14ac:dyDescent="0.15">
      <c r="A8" s="23">
        <v>1030148</v>
      </c>
      <c r="B8" s="24" t="s">
        <v>22</v>
      </c>
      <c r="C8" s="25">
        <f>SUM(C9:C12)</f>
        <v>230244</v>
      </c>
      <c r="D8" s="10">
        <f t="shared" si="0"/>
        <v>0</v>
      </c>
      <c r="E8" s="25">
        <f>SUM(E9:E12)</f>
        <v>230244</v>
      </c>
      <c r="F8" s="10">
        <f t="shared" si="1"/>
        <v>0</v>
      </c>
      <c r="G8" s="25">
        <f>SUM(G9:G12)</f>
        <v>230244</v>
      </c>
      <c r="H8" s="10">
        <f t="shared" si="2"/>
        <v>-58090</v>
      </c>
      <c r="I8" s="25">
        <f>SUM(I9:I12)</f>
        <v>172154</v>
      </c>
    </row>
    <row r="9" spans="1:9" ht="27" customHeight="1" x14ac:dyDescent="0.15">
      <c r="A9" s="26">
        <v>103014801</v>
      </c>
      <c r="B9" s="27" t="s">
        <v>49</v>
      </c>
      <c r="C9" s="28">
        <f>270000-37756</f>
        <v>232244</v>
      </c>
      <c r="D9" s="13">
        <f t="shared" si="0"/>
        <v>0</v>
      </c>
      <c r="E9" s="28">
        <f>270000-37756</f>
        <v>232244</v>
      </c>
      <c r="F9" s="13">
        <f t="shared" si="1"/>
        <v>0</v>
      </c>
      <c r="G9" s="28">
        <f>270000-37756</f>
        <v>232244</v>
      </c>
      <c r="H9" s="13">
        <f t="shared" si="2"/>
        <v>-71069</v>
      </c>
      <c r="I9" s="28">
        <f>189731-28556</f>
        <v>161175</v>
      </c>
    </row>
    <row r="10" spans="1:9" ht="27" customHeight="1" x14ac:dyDescent="0.15">
      <c r="A10" s="26">
        <v>103014802</v>
      </c>
      <c r="B10" s="27" t="s">
        <v>50</v>
      </c>
      <c r="C10" s="13">
        <v>0</v>
      </c>
      <c r="D10" s="13">
        <f t="shared" si="0"/>
        <v>0</v>
      </c>
      <c r="E10" s="13">
        <v>0</v>
      </c>
      <c r="F10" s="13">
        <f t="shared" si="1"/>
        <v>0</v>
      </c>
      <c r="G10" s="13">
        <v>0</v>
      </c>
      <c r="H10" s="13">
        <f t="shared" si="2"/>
        <v>5430</v>
      </c>
      <c r="I10" s="28">
        <v>5430</v>
      </c>
    </row>
    <row r="11" spans="1:9" ht="27" customHeight="1" x14ac:dyDescent="0.15">
      <c r="A11" s="26">
        <v>103014803</v>
      </c>
      <c r="B11" s="27" t="s">
        <v>51</v>
      </c>
      <c r="C11" s="13">
        <v>0</v>
      </c>
      <c r="D11" s="13">
        <f t="shared" si="0"/>
        <v>0</v>
      </c>
      <c r="E11" s="13">
        <v>0</v>
      </c>
      <c r="F11" s="13">
        <f t="shared" si="1"/>
        <v>0</v>
      </c>
      <c r="G11" s="13">
        <v>0</v>
      </c>
      <c r="H11" s="13">
        <f t="shared" si="2"/>
        <v>12295</v>
      </c>
      <c r="I11" s="28">
        <v>12295</v>
      </c>
    </row>
    <row r="12" spans="1:9" ht="27" customHeight="1" x14ac:dyDescent="0.15">
      <c r="A12" s="26">
        <v>103014898</v>
      </c>
      <c r="B12" s="27" t="s">
        <v>52</v>
      </c>
      <c r="C12" s="28">
        <v>-2000</v>
      </c>
      <c r="D12" s="13">
        <f t="shared" si="0"/>
        <v>0</v>
      </c>
      <c r="E12" s="28">
        <v>-2000</v>
      </c>
      <c r="F12" s="13">
        <f t="shared" si="1"/>
        <v>0</v>
      </c>
      <c r="G12" s="28">
        <v>-2000</v>
      </c>
      <c r="H12" s="13">
        <f t="shared" si="2"/>
        <v>-4746</v>
      </c>
      <c r="I12" s="28">
        <v>-6746</v>
      </c>
    </row>
    <row r="13" spans="1:9" ht="27" customHeight="1" x14ac:dyDescent="0.15">
      <c r="A13" s="23">
        <v>1030155</v>
      </c>
      <c r="B13" s="24" t="s">
        <v>24</v>
      </c>
      <c r="C13" s="25">
        <f>C14+C15</f>
        <v>781</v>
      </c>
      <c r="D13" s="10">
        <f t="shared" si="0"/>
        <v>0</v>
      </c>
      <c r="E13" s="25">
        <f>E14+E15</f>
        <v>781</v>
      </c>
      <c r="F13" s="10">
        <f t="shared" si="1"/>
        <v>0</v>
      </c>
      <c r="G13" s="25">
        <f>G14+G15</f>
        <v>781</v>
      </c>
      <c r="H13" s="10">
        <f t="shared" si="2"/>
        <v>-20</v>
      </c>
      <c r="I13" s="25">
        <f>I14+I15</f>
        <v>761</v>
      </c>
    </row>
    <row r="14" spans="1:9" ht="27" customHeight="1" x14ac:dyDescent="0.15">
      <c r="A14" s="26">
        <v>103015501</v>
      </c>
      <c r="B14" s="27" t="s">
        <v>53</v>
      </c>
      <c r="C14" s="28">
        <v>555</v>
      </c>
      <c r="D14" s="13">
        <f t="shared" si="0"/>
        <v>0</v>
      </c>
      <c r="E14" s="28">
        <v>555</v>
      </c>
      <c r="F14" s="13">
        <f t="shared" si="1"/>
        <v>0</v>
      </c>
      <c r="G14" s="28">
        <v>555</v>
      </c>
      <c r="H14" s="13">
        <f t="shared" si="2"/>
        <v>0</v>
      </c>
      <c r="I14" s="28">
        <v>555</v>
      </c>
    </row>
    <row r="15" spans="1:9" ht="27" customHeight="1" x14ac:dyDescent="0.15">
      <c r="A15" s="26">
        <v>103015502</v>
      </c>
      <c r="B15" s="27" t="s">
        <v>54</v>
      </c>
      <c r="C15" s="28">
        <v>226</v>
      </c>
      <c r="D15" s="13">
        <f t="shared" si="0"/>
        <v>0</v>
      </c>
      <c r="E15" s="28">
        <v>226</v>
      </c>
      <c r="F15" s="13">
        <f t="shared" si="1"/>
        <v>0</v>
      </c>
      <c r="G15" s="28">
        <v>226</v>
      </c>
      <c r="H15" s="13">
        <f t="shared" si="2"/>
        <v>-20</v>
      </c>
      <c r="I15" s="28">
        <v>206</v>
      </c>
    </row>
    <row r="16" spans="1:9" ht="27" customHeight="1" x14ac:dyDescent="0.15">
      <c r="A16" s="23">
        <v>1030156</v>
      </c>
      <c r="B16" s="24" t="s">
        <v>26</v>
      </c>
      <c r="C16" s="25">
        <v>5000</v>
      </c>
      <c r="D16" s="10">
        <f t="shared" si="0"/>
        <v>0</v>
      </c>
      <c r="E16" s="25">
        <v>5000</v>
      </c>
      <c r="F16" s="10">
        <f t="shared" si="1"/>
        <v>0</v>
      </c>
      <c r="G16" s="25">
        <v>5000</v>
      </c>
      <c r="H16" s="10">
        <f t="shared" si="2"/>
        <v>1736.36</v>
      </c>
      <c r="I16" s="25">
        <v>6736.36</v>
      </c>
    </row>
    <row r="17" spans="1:10" ht="27" customHeight="1" x14ac:dyDescent="0.15">
      <c r="A17" s="23">
        <v>1030178</v>
      </c>
      <c r="B17" s="24" t="s">
        <v>28</v>
      </c>
      <c r="C17" s="25">
        <v>2400</v>
      </c>
      <c r="D17" s="10">
        <f t="shared" si="0"/>
        <v>0</v>
      </c>
      <c r="E17" s="25">
        <v>2400</v>
      </c>
      <c r="F17" s="10">
        <f t="shared" si="1"/>
        <v>0</v>
      </c>
      <c r="G17" s="25">
        <v>2400</v>
      </c>
      <c r="H17" s="10">
        <f t="shared" si="2"/>
        <v>0</v>
      </c>
      <c r="I17" s="25">
        <v>2400</v>
      </c>
    </row>
    <row r="18" spans="1:10" ht="27" hidden="1" customHeight="1" x14ac:dyDescent="0.15">
      <c r="A18" s="23">
        <v>1030180</v>
      </c>
      <c r="B18" s="29" t="s">
        <v>55</v>
      </c>
      <c r="C18" s="25"/>
      <c r="D18" s="7">
        <f t="shared" si="0"/>
        <v>0</v>
      </c>
      <c r="E18" s="25"/>
      <c r="F18" s="7">
        <f t="shared" si="1"/>
        <v>0</v>
      </c>
      <c r="G18" s="25"/>
      <c r="H18" s="7">
        <f t="shared" si="2"/>
        <v>0</v>
      </c>
      <c r="I18" s="25"/>
    </row>
    <row r="19" spans="1:10" ht="27" hidden="1" customHeight="1" x14ac:dyDescent="0.15">
      <c r="A19" s="23">
        <v>1030199</v>
      </c>
      <c r="B19" s="29" t="s">
        <v>56</v>
      </c>
      <c r="C19" s="25"/>
      <c r="D19" s="7">
        <f t="shared" si="0"/>
        <v>0</v>
      </c>
      <c r="E19" s="25"/>
      <c r="F19" s="7">
        <f t="shared" si="1"/>
        <v>0</v>
      </c>
      <c r="G19" s="25"/>
      <c r="H19" s="7">
        <f t="shared" si="2"/>
        <v>0</v>
      </c>
      <c r="I19" s="25"/>
    </row>
    <row r="20" spans="1:10" ht="27" customHeight="1" x14ac:dyDescent="0.15">
      <c r="A20" s="78" t="s">
        <v>30</v>
      </c>
      <c r="B20" s="79"/>
      <c r="C20" s="25">
        <f>C21</f>
        <v>822</v>
      </c>
      <c r="D20" s="10">
        <f t="shared" si="0"/>
        <v>0</v>
      </c>
      <c r="E20" s="25">
        <f>E21</f>
        <v>822</v>
      </c>
      <c r="F20" s="10">
        <f t="shared" si="1"/>
        <v>0</v>
      </c>
      <c r="G20" s="25">
        <f>G21</f>
        <v>822</v>
      </c>
      <c r="H20" s="10">
        <f t="shared" si="2"/>
        <v>4509</v>
      </c>
      <c r="I20" s="25">
        <f>I21</f>
        <v>5331</v>
      </c>
    </row>
    <row r="21" spans="1:10" ht="27" customHeight="1" x14ac:dyDescent="0.15">
      <c r="A21" s="26">
        <v>11004</v>
      </c>
      <c r="B21" s="27" t="s">
        <v>57</v>
      </c>
      <c r="C21" s="28">
        <v>822</v>
      </c>
      <c r="D21" s="13">
        <f t="shared" si="0"/>
        <v>0</v>
      </c>
      <c r="E21" s="28">
        <v>822</v>
      </c>
      <c r="F21" s="13">
        <f t="shared" si="1"/>
        <v>0</v>
      </c>
      <c r="G21" s="28">
        <v>822</v>
      </c>
      <c r="H21" s="13">
        <f t="shared" si="2"/>
        <v>4509</v>
      </c>
      <c r="I21" s="28">
        <v>5331</v>
      </c>
    </row>
    <row r="22" spans="1:10" ht="27" customHeight="1" x14ac:dyDescent="0.15">
      <c r="A22" s="78" t="s">
        <v>32</v>
      </c>
      <c r="B22" s="79"/>
      <c r="C22" s="25">
        <f>C23</f>
        <v>1572</v>
      </c>
      <c r="D22" s="10">
        <f t="shared" si="0"/>
        <v>0</v>
      </c>
      <c r="E22" s="25">
        <f>E23</f>
        <v>1572</v>
      </c>
      <c r="F22" s="10">
        <f t="shared" si="1"/>
        <v>0</v>
      </c>
      <c r="G22" s="25">
        <f>G23</f>
        <v>1572</v>
      </c>
      <c r="H22" s="10">
        <f t="shared" si="2"/>
        <v>-1224</v>
      </c>
      <c r="I22" s="25">
        <f>I23</f>
        <v>348</v>
      </c>
    </row>
    <row r="23" spans="1:10" ht="27" customHeight="1" x14ac:dyDescent="0.15">
      <c r="A23" s="26">
        <v>1100802</v>
      </c>
      <c r="B23" s="27" t="s">
        <v>58</v>
      </c>
      <c r="C23" s="28">
        <v>1572</v>
      </c>
      <c r="D23" s="13">
        <f t="shared" si="0"/>
        <v>0</v>
      </c>
      <c r="E23" s="28">
        <v>1572</v>
      </c>
      <c r="F23" s="13">
        <f t="shared" si="1"/>
        <v>0</v>
      </c>
      <c r="G23" s="28">
        <v>1572</v>
      </c>
      <c r="H23" s="13">
        <f t="shared" si="2"/>
        <v>-1224</v>
      </c>
      <c r="I23" s="28">
        <v>348</v>
      </c>
    </row>
    <row r="24" spans="1:10" ht="27" customHeight="1" x14ac:dyDescent="0.15">
      <c r="A24" s="78" t="s">
        <v>34</v>
      </c>
      <c r="B24" s="79"/>
      <c r="C24" s="25">
        <f>C25</f>
        <v>32498</v>
      </c>
      <c r="D24" s="7">
        <f t="shared" si="0"/>
        <v>75000</v>
      </c>
      <c r="E24" s="25">
        <f>E25</f>
        <v>107498</v>
      </c>
      <c r="F24" s="7">
        <f t="shared" si="1"/>
        <v>75000</v>
      </c>
      <c r="G24" s="25">
        <f>G25</f>
        <v>182498</v>
      </c>
      <c r="H24" s="7">
        <f t="shared" si="2"/>
        <v>78400</v>
      </c>
      <c r="I24" s="25">
        <f>I25</f>
        <v>260898</v>
      </c>
    </row>
    <row r="25" spans="1:10" ht="27" customHeight="1" x14ac:dyDescent="0.15">
      <c r="A25" s="26">
        <v>1101102</v>
      </c>
      <c r="B25" s="27" t="s">
        <v>59</v>
      </c>
      <c r="C25" s="28">
        <v>32498</v>
      </c>
      <c r="D25" s="14">
        <f t="shared" si="0"/>
        <v>75000</v>
      </c>
      <c r="E25" s="28">
        <v>107498</v>
      </c>
      <c r="F25" s="14">
        <f t="shared" si="1"/>
        <v>75000</v>
      </c>
      <c r="G25" s="28">
        <v>182498</v>
      </c>
      <c r="H25" s="14">
        <f t="shared" si="2"/>
        <v>78400</v>
      </c>
      <c r="I25" s="28">
        <v>260898</v>
      </c>
      <c r="J25" s="30"/>
    </row>
    <row r="26" spans="1:10" ht="27" customHeight="1" x14ac:dyDescent="0.15">
      <c r="A26" s="78" t="s">
        <v>36</v>
      </c>
      <c r="B26" s="79"/>
      <c r="C26" s="25">
        <v>1406</v>
      </c>
      <c r="D26" s="10">
        <f t="shared" ref="D26" si="3">E26-C26</f>
        <v>0</v>
      </c>
      <c r="E26" s="25">
        <v>1406</v>
      </c>
      <c r="F26" s="10">
        <f t="shared" si="1"/>
        <v>0</v>
      </c>
      <c r="G26" s="25">
        <v>1406</v>
      </c>
      <c r="H26" s="10">
        <f t="shared" si="2"/>
        <v>-1406</v>
      </c>
      <c r="I26" s="10">
        <v>0</v>
      </c>
    </row>
    <row r="27" spans="1:10" ht="27" customHeight="1" x14ac:dyDescent="0.15">
      <c r="A27" s="80" t="s">
        <v>41</v>
      </c>
      <c r="B27" s="81"/>
      <c r="C27" s="25">
        <f>C6+C20+C22+C24+C26</f>
        <v>275387</v>
      </c>
      <c r="D27" s="7">
        <f t="shared" si="0"/>
        <v>75000</v>
      </c>
      <c r="E27" s="25">
        <f>E6+E20+E22+E24+E26</f>
        <v>350387</v>
      </c>
      <c r="F27" s="7">
        <f t="shared" si="1"/>
        <v>75000</v>
      </c>
      <c r="G27" s="25">
        <f>G6+G20+G22+G24+G26</f>
        <v>425387</v>
      </c>
      <c r="H27" s="7">
        <f t="shared" si="2"/>
        <v>23905.359999999986</v>
      </c>
      <c r="I27" s="25">
        <f>I6+I20+I22+I24+I26</f>
        <v>449292.36</v>
      </c>
    </row>
  </sheetData>
  <mergeCells count="13">
    <mergeCell ref="A2:I2"/>
    <mergeCell ref="D4:E4"/>
    <mergeCell ref="F4:G4"/>
    <mergeCell ref="H4:I4"/>
    <mergeCell ref="A6:B6"/>
    <mergeCell ref="A4:A5"/>
    <mergeCell ref="B4:B5"/>
    <mergeCell ref="C4:C5"/>
    <mergeCell ref="A20:B20"/>
    <mergeCell ref="A22:B22"/>
    <mergeCell ref="A24:B24"/>
    <mergeCell ref="A26:B26"/>
    <mergeCell ref="A27:B27"/>
  </mergeCells>
  <phoneticPr fontId="18" type="noConversion"/>
  <pageMargins left="0.511811023622047" right="0.511811023622047" top="0.74803149606299202" bottom="0.74803149606299202" header="0.31496062992126" footer="0.31496062992126"/>
  <pageSetup paperSize="9" scale="79" fitToHeight="0" orientation="portrait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3"/>
  <sheetViews>
    <sheetView tabSelected="1" topLeftCell="A66" workbookViewId="0">
      <selection activeCell="G67" sqref="G67"/>
    </sheetView>
  </sheetViews>
  <sheetFormatPr defaultColWidth="9" defaultRowHeight="13.5" x14ac:dyDescent="0.15"/>
  <cols>
    <col min="1" max="1" width="10.25" customWidth="1"/>
    <col min="2" max="2" width="43.75" customWidth="1"/>
    <col min="3" max="3" width="12" customWidth="1"/>
    <col min="4" max="4" width="11.5" customWidth="1"/>
    <col min="5" max="5" width="11.375" customWidth="1"/>
    <col min="6" max="7" width="10.75" customWidth="1"/>
    <col min="8" max="8" width="11.75" customWidth="1"/>
    <col min="9" max="9" width="10.75" customWidth="1"/>
  </cols>
  <sheetData>
    <row r="1" spans="1:9" ht="14.25" x14ac:dyDescent="0.15">
      <c r="A1" s="1" t="s">
        <v>60</v>
      </c>
      <c r="B1" s="2"/>
      <c r="C1" s="3"/>
      <c r="D1" s="3"/>
      <c r="E1" s="3"/>
    </row>
    <row r="2" spans="1:9" ht="27" customHeight="1" x14ac:dyDescent="0.15">
      <c r="A2" s="72" t="s">
        <v>61</v>
      </c>
      <c r="B2" s="72"/>
      <c r="C2" s="72"/>
      <c r="D2" s="72"/>
      <c r="E2" s="72"/>
      <c r="F2" s="72"/>
      <c r="G2" s="72"/>
      <c r="H2" s="72"/>
      <c r="I2" s="72"/>
    </row>
    <row r="3" spans="1:9" ht="23.25" customHeight="1" x14ac:dyDescent="0.15">
      <c r="A3" s="2"/>
      <c r="B3" s="2"/>
      <c r="C3" s="3"/>
      <c r="D3" s="3"/>
      <c r="E3" s="4"/>
      <c r="G3" s="4"/>
      <c r="I3" s="4" t="s">
        <v>45</v>
      </c>
    </row>
    <row r="4" spans="1:9" ht="30" customHeight="1" x14ac:dyDescent="0.15">
      <c r="A4" s="85" t="s">
        <v>9</v>
      </c>
      <c r="B4" s="85" t="s">
        <v>10</v>
      </c>
      <c r="C4" s="69" t="s">
        <v>11</v>
      </c>
      <c r="D4" s="82" t="s">
        <v>46</v>
      </c>
      <c r="E4" s="82"/>
      <c r="F4" s="82" t="s">
        <v>47</v>
      </c>
      <c r="G4" s="82"/>
      <c r="H4" s="82" t="s">
        <v>48</v>
      </c>
      <c r="I4" s="82"/>
    </row>
    <row r="5" spans="1:9" ht="30" customHeight="1" x14ac:dyDescent="0.15">
      <c r="A5" s="85"/>
      <c r="B5" s="85"/>
      <c r="C5" s="69"/>
      <c r="D5" s="5" t="s">
        <v>12</v>
      </c>
      <c r="E5" s="5" t="s">
        <v>17</v>
      </c>
      <c r="F5" s="5" t="s">
        <v>12</v>
      </c>
      <c r="G5" s="5" t="s">
        <v>17</v>
      </c>
      <c r="H5" s="5" t="s">
        <v>12</v>
      </c>
      <c r="I5" s="5" t="s">
        <v>17</v>
      </c>
    </row>
    <row r="6" spans="1:9" ht="27" customHeight="1" x14ac:dyDescent="0.15">
      <c r="A6" s="88" t="s">
        <v>19</v>
      </c>
      <c r="B6" s="89"/>
      <c r="C6" s="6">
        <f>C7+C11+C20+C38+C44+C63+C69+C50</f>
        <v>116321</v>
      </c>
      <c r="D6" s="7">
        <f>E6-C6</f>
        <v>75000</v>
      </c>
      <c r="E6" s="6">
        <f>E7+E11+E20+E38+E44+E63+E69+E50</f>
        <v>191321</v>
      </c>
      <c r="F6" s="7">
        <f>G6-E6</f>
        <v>75000</v>
      </c>
      <c r="G6" s="6">
        <f>G7+G11+G20+G38+G44+G63+G69+G50</f>
        <v>266321</v>
      </c>
      <c r="H6" s="7">
        <f>I6-G6</f>
        <v>-33069.688428000023</v>
      </c>
      <c r="I6" s="6">
        <f>I7+I11+I20+I38+I44+I63+I69+I50</f>
        <v>233251.31157199998</v>
      </c>
    </row>
    <row r="7" spans="1:9" ht="26.1" customHeight="1" x14ac:dyDescent="0.15">
      <c r="A7" s="8">
        <v>207</v>
      </c>
      <c r="B7" s="9" t="s">
        <v>21</v>
      </c>
      <c r="C7" s="10">
        <f>C8</f>
        <v>0</v>
      </c>
      <c r="D7" s="10">
        <f t="shared" ref="D7:D70" si="0">E7-C7</f>
        <v>0</v>
      </c>
      <c r="E7" s="10">
        <f>E8</f>
        <v>0</v>
      </c>
      <c r="F7" s="10">
        <f t="shared" ref="F7:F71" si="1">G7-E7</f>
        <v>0</v>
      </c>
      <c r="G7" s="10">
        <f>G8</f>
        <v>0</v>
      </c>
      <c r="H7" s="7">
        <f t="shared" ref="H7:H72" si="2">I7-G7</f>
        <v>7</v>
      </c>
      <c r="I7" s="6">
        <f>I8</f>
        <v>7</v>
      </c>
    </row>
    <row r="8" spans="1:9" ht="26.1" customHeight="1" x14ac:dyDescent="0.15">
      <c r="A8" s="8">
        <v>20707</v>
      </c>
      <c r="B8" s="9" t="s">
        <v>62</v>
      </c>
      <c r="C8" s="10">
        <f>C9+C10</f>
        <v>0</v>
      </c>
      <c r="D8" s="10">
        <f t="shared" si="0"/>
        <v>0</v>
      </c>
      <c r="E8" s="10">
        <f>E9+E10</f>
        <v>0</v>
      </c>
      <c r="F8" s="10">
        <f t="shared" si="1"/>
        <v>0</v>
      </c>
      <c r="G8" s="10">
        <f>G9+G10</f>
        <v>0</v>
      </c>
      <c r="H8" s="7">
        <f t="shared" si="2"/>
        <v>7</v>
      </c>
      <c r="I8" s="6">
        <f>I9+I10</f>
        <v>7</v>
      </c>
    </row>
    <row r="9" spans="1:9" ht="26.1" hidden="1" customHeight="1" x14ac:dyDescent="0.15">
      <c r="A9" s="11">
        <v>2070702</v>
      </c>
      <c r="B9" s="12" t="s">
        <v>63</v>
      </c>
      <c r="C9" s="13"/>
      <c r="D9" s="13">
        <f t="shared" si="0"/>
        <v>0</v>
      </c>
      <c r="E9" s="13"/>
      <c r="F9" s="13">
        <f t="shared" si="1"/>
        <v>0</v>
      </c>
      <c r="G9" s="13"/>
      <c r="H9" s="14">
        <f t="shared" si="2"/>
        <v>0</v>
      </c>
      <c r="I9" s="15"/>
    </row>
    <row r="10" spans="1:9" ht="26.1" customHeight="1" x14ac:dyDescent="0.15">
      <c r="A10" s="11">
        <v>2070799</v>
      </c>
      <c r="B10" s="12" t="s">
        <v>64</v>
      </c>
      <c r="C10" s="13">
        <v>0</v>
      </c>
      <c r="D10" s="13">
        <f t="shared" si="0"/>
        <v>0</v>
      </c>
      <c r="E10" s="13">
        <v>0</v>
      </c>
      <c r="F10" s="13">
        <f t="shared" si="1"/>
        <v>0</v>
      </c>
      <c r="G10" s="13">
        <v>0</v>
      </c>
      <c r="H10" s="14">
        <f t="shared" si="2"/>
        <v>7</v>
      </c>
      <c r="I10" s="15">
        <v>7</v>
      </c>
    </row>
    <row r="11" spans="1:9" ht="27" customHeight="1" x14ac:dyDescent="0.15">
      <c r="A11" s="8">
        <v>208</v>
      </c>
      <c r="B11" s="9" t="s">
        <v>23</v>
      </c>
      <c r="C11" s="6">
        <f>C12+C16</f>
        <v>494</v>
      </c>
      <c r="D11" s="10">
        <f t="shared" si="0"/>
        <v>0</v>
      </c>
      <c r="E11" s="6">
        <f>E12+E16</f>
        <v>494</v>
      </c>
      <c r="F11" s="10">
        <f t="shared" si="1"/>
        <v>0</v>
      </c>
      <c r="G11" s="6">
        <f>G12+G16</f>
        <v>494</v>
      </c>
      <c r="H11" s="10">
        <f t="shared" si="2"/>
        <v>-176</v>
      </c>
      <c r="I11" s="6">
        <f>I12+I16</f>
        <v>318</v>
      </c>
    </row>
    <row r="12" spans="1:9" ht="27" customHeight="1" x14ac:dyDescent="0.15">
      <c r="A12" s="8">
        <v>20822</v>
      </c>
      <c r="B12" s="9" t="s">
        <v>65</v>
      </c>
      <c r="C12" s="6">
        <f>C13+C14+C15</f>
        <v>494</v>
      </c>
      <c r="D12" s="10">
        <f t="shared" si="0"/>
        <v>0</v>
      </c>
      <c r="E12" s="6">
        <f>E13+E14+E15</f>
        <v>494</v>
      </c>
      <c r="F12" s="10">
        <f t="shared" si="1"/>
        <v>0</v>
      </c>
      <c r="G12" s="6">
        <f>G13+G14+G15</f>
        <v>494</v>
      </c>
      <c r="H12" s="10">
        <f t="shared" si="2"/>
        <v>-211</v>
      </c>
      <c r="I12" s="6">
        <f>I13+I14+I15</f>
        <v>283</v>
      </c>
    </row>
    <row r="13" spans="1:9" ht="27" customHeight="1" x14ac:dyDescent="0.15">
      <c r="A13" s="11">
        <v>2082201</v>
      </c>
      <c r="B13" s="12" t="s">
        <v>66</v>
      </c>
      <c r="C13" s="15">
        <v>280</v>
      </c>
      <c r="D13" s="13">
        <f t="shared" si="0"/>
        <v>0</v>
      </c>
      <c r="E13" s="15">
        <v>280</v>
      </c>
      <c r="F13" s="13">
        <f t="shared" si="1"/>
        <v>0</v>
      </c>
      <c r="G13" s="15">
        <v>280</v>
      </c>
      <c r="H13" s="13">
        <f t="shared" si="2"/>
        <v>0</v>
      </c>
      <c r="I13" s="15">
        <v>280</v>
      </c>
    </row>
    <row r="14" spans="1:9" ht="27" customHeight="1" x14ac:dyDescent="0.15">
      <c r="A14" s="11">
        <v>2082202</v>
      </c>
      <c r="B14" s="12" t="s">
        <v>67</v>
      </c>
      <c r="C14" s="15">
        <v>214</v>
      </c>
      <c r="D14" s="13">
        <f t="shared" si="0"/>
        <v>0</v>
      </c>
      <c r="E14" s="15">
        <v>214</v>
      </c>
      <c r="F14" s="13">
        <f t="shared" si="1"/>
        <v>0</v>
      </c>
      <c r="G14" s="15">
        <v>214</v>
      </c>
      <c r="H14" s="13">
        <f t="shared" si="2"/>
        <v>-211</v>
      </c>
      <c r="I14" s="15">
        <v>3</v>
      </c>
    </row>
    <row r="15" spans="1:9" ht="26.1" hidden="1" customHeight="1" x14ac:dyDescent="0.15">
      <c r="A15" s="11">
        <v>2082299</v>
      </c>
      <c r="B15" s="12" t="s">
        <v>68</v>
      </c>
      <c r="C15" s="15"/>
      <c r="D15" s="13">
        <f t="shared" si="0"/>
        <v>0</v>
      </c>
      <c r="E15" s="15"/>
      <c r="F15" s="13">
        <f t="shared" si="1"/>
        <v>0</v>
      </c>
      <c r="G15" s="15"/>
      <c r="H15" s="13">
        <f t="shared" si="2"/>
        <v>0</v>
      </c>
      <c r="I15" s="15"/>
    </row>
    <row r="16" spans="1:9" ht="26.1" customHeight="1" x14ac:dyDescent="0.15">
      <c r="A16" s="8">
        <v>20823</v>
      </c>
      <c r="B16" s="9" t="s">
        <v>69</v>
      </c>
      <c r="C16" s="90">
        <f>C17+C18+C19</f>
        <v>0</v>
      </c>
      <c r="D16" s="90">
        <f t="shared" si="0"/>
        <v>0</v>
      </c>
      <c r="E16" s="90">
        <f>E17+E18+E19</f>
        <v>0</v>
      </c>
      <c r="F16" s="90">
        <f t="shared" si="1"/>
        <v>0</v>
      </c>
      <c r="G16" s="90">
        <f>G17+G18+G19</f>
        <v>0</v>
      </c>
      <c r="H16" s="90">
        <f t="shared" si="2"/>
        <v>35</v>
      </c>
      <c r="I16" s="6">
        <f>I17+I18+I19</f>
        <v>35</v>
      </c>
    </row>
    <row r="17" spans="1:9" ht="26.1" customHeight="1" x14ac:dyDescent="0.15">
      <c r="A17" s="11">
        <v>2082301</v>
      </c>
      <c r="B17" s="12" t="s">
        <v>66</v>
      </c>
      <c r="C17" s="13">
        <v>0</v>
      </c>
      <c r="D17" s="13">
        <f t="shared" si="0"/>
        <v>0</v>
      </c>
      <c r="E17" s="13">
        <v>0</v>
      </c>
      <c r="F17" s="13">
        <f t="shared" si="1"/>
        <v>0</v>
      </c>
      <c r="G17" s="13">
        <v>0</v>
      </c>
      <c r="H17" s="13">
        <f t="shared" si="2"/>
        <v>35</v>
      </c>
      <c r="I17" s="15">
        <v>35</v>
      </c>
    </row>
    <row r="18" spans="1:9" ht="26.1" hidden="1" customHeight="1" x14ac:dyDescent="0.15">
      <c r="A18" s="11">
        <v>2082302</v>
      </c>
      <c r="B18" s="12" t="s">
        <v>67</v>
      </c>
      <c r="C18" s="15"/>
      <c r="D18" s="13">
        <f t="shared" si="0"/>
        <v>0</v>
      </c>
      <c r="E18" s="15"/>
      <c r="F18" s="13">
        <f t="shared" si="1"/>
        <v>0</v>
      </c>
      <c r="G18" s="15"/>
      <c r="H18" s="13">
        <f t="shared" si="2"/>
        <v>0</v>
      </c>
      <c r="I18" s="15"/>
    </row>
    <row r="19" spans="1:9" ht="26.1" hidden="1" customHeight="1" x14ac:dyDescent="0.15">
      <c r="A19" s="11">
        <v>2082399</v>
      </c>
      <c r="B19" s="12" t="s">
        <v>70</v>
      </c>
      <c r="C19" s="15"/>
      <c r="D19" s="13">
        <f t="shared" si="0"/>
        <v>0</v>
      </c>
      <c r="E19" s="15"/>
      <c r="F19" s="13">
        <f t="shared" si="1"/>
        <v>0</v>
      </c>
      <c r="G19" s="15"/>
      <c r="H19" s="13">
        <f t="shared" si="2"/>
        <v>0</v>
      </c>
      <c r="I19" s="15"/>
    </row>
    <row r="20" spans="1:9" ht="27" customHeight="1" x14ac:dyDescent="0.15">
      <c r="A20" s="8">
        <v>212</v>
      </c>
      <c r="B20" s="9" t="s">
        <v>25</v>
      </c>
      <c r="C20" s="6">
        <f>C21+C29+C30+C34</f>
        <v>106766</v>
      </c>
      <c r="D20" s="10">
        <f t="shared" si="0"/>
        <v>0</v>
      </c>
      <c r="E20" s="6">
        <f>E21+E29+E30+E34</f>
        <v>106766</v>
      </c>
      <c r="F20" s="10">
        <f t="shared" si="1"/>
        <v>0</v>
      </c>
      <c r="G20" s="6">
        <f>G21+G29+G30+G34</f>
        <v>106766</v>
      </c>
      <c r="H20" s="10">
        <f t="shared" si="2"/>
        <v>-33009</v>
      </c>
      <c r="I20" s="6">
        <f>I21+I29+I30+I34</f>
        <v>73757</v>
      </c>
    </row>
    <row r="21" spans="1:9" ht="27" customHeight="1" x14ac:dyDescent="0.15">
      <c r="A21" s="8">
        <v>21208</v>
      </c>
      <c r="B21" s="9" t="s">
        <v>71</v>
      </c>
      <c r="C21" s="6">
        <f>SUM(C22:C28)</f>
        <v>98431</v>
      </c>
      <c r="D21" s="10">
        <f t="shared" si="0"/>
        <v>0</v>
      </c>
      <c r="E21" s="6">
        <f>SUM(E22:E28)</f>
        <v>98431</v>
      </c>
      <c r="F21" s="10">
        <f t="shared" si="1"/>
        <v>0</v>
      </c>
      <c r="G21" s="6">
        <f>SUM(G22:G28)</f>
        <v>98431</v>
      </c>
      <c r="H21" s="10">
        <f t="shared" si="2"/>
        <v>-33009</v>
      </c>
      <c r="I21" s="6">
        <f>SUM(I22:I28)</f>
        <v>65422</v>
      </c>
    </row>
    <row r="22" spans="1:9" ht="27" customHeight="1" x14ac:dyDescent="0.15">
      <c r="A22" s="11">
        <v>2120801</v>
      </c>
      <c r="B22" s="12" t="s">
        <v>72</v>
      </c>
      <c r="C22" s="15">
        <v>21521</v>
      </c>
      <c r="D22" s="13">
        <f t="shared" si="0"/>
        <v>0</v>
      </c>
      <c r="E22" s="15">
        <v>21521</v>
      </c>
      <c r="F22" s="13">
        <f t="shared" si="1"/>
        <v>0</v>
      </c>
      <c r="G22" s="15">
        <v>21521</v>
      </c>
      <c r="H22" s="13">
        <f t="shared" si="2"/>
        <v>-17225</v>
      </c>
      <c r="I22" s="15">
        <v>4296</v>
      </c>
    </row>
    <row r="23" spans="1:9" ht="26.1" customHeight="1" x14ac:dyDescent="0.15">
      <c r="A23" s="11">
        <v>2120802</v>
      </c>
      <c r="B23" s="12" t="s">
        <v>73</v>
      </c>
      <c r="C23" s="13">
        <v>0</v>
      </c>
      <c r="D23" s="13">
        <f t="shared" si="0"/>
        <v>0</v>
      </c>
      <c r="E23" s="13">
        <v>0</v>
      </c>
      <c r="F23" s="13">
        <f t="shared" si="1"/>
        <v>0</v>
      </c>
      <c r="G23" s="13">
        <v>0</v>
      </c>
      <c r="H23" s="13">
        <f t="shared" si="2"/>
        <v>4688</v>
      </c>
      <c r="I23" s="15">
        <v>4688</v>
      </c>
    </row>
    <row r="24" spans="1:9" ht="27" customHeight="1" x14ac:dyDescent="0.15">
      <c r="A24" s="11">
        <v>2120803</v>
      </c>
      <c r="B24" s="12" t="s">
        <v>74</v>
      </c>
      <c r="C24" s="15">
        <v>5101</v>
      </c>
      <c r="D24" s="13">
        <f t="shared" si="0"/>
        <v>0</v>
      </c>
      <c r="E24" s="15">
        <v>5101</v>
      </c>
      <c r="F24" s="13">
        <f t="shared" si="1"/>
        <v>0</v>
      </c>
      <c r="G24" s="15">
        <v>5101</v>
      </c>
      <c r="H24" s="13">
        <f t="shared" si="2"/>
        <v>4382</v>
      </c>
      <c r="I24" s="15">
        <v>9483</v>
      </c>
    </row>
    <row r="25" spans="1:9" ht="27" customHeight="1" x14ac:dyDescent="0.15">
      <c r="A25" s="11">
        <v>2120804</v>
      </c>
      <c r="B25" s="12" t="s">
        <v>75</v>
      </c>
      <c r="C25" s="15">
        <v>8979</v>
      </c>
      <c r="D25" s="13">
        <f t="shared" si="0"/>
        <v>0</v>
      </c>
      <c r="E25" s="15">
        <v>8979</v>
      </c>
      <c r="F25" s="13">
        <f t="shared" si="1"/>
        <v>0</v>
      </c>
      <c r="G25" s="15">
        <v>8979</v>
      </c>
      <c r="H25" s="13">
        <f t="shared" si="2"/>
        <v>-6843</v>
      </c>
      <c r="I25" s="15">
        <v>2136</v>
      </c>
    </row>
    <row r="26" spans="1:9" ht="26.1" hidden="1" customHeight="1" x14ac:dyDescent="0.15">
      <c r="A26" s="11">
        <v>2120805</v>
      </c>
      <c r="B26" s="12" t="s">
        <v>76</v>
      </c>
      <c r="C26" s="15">
        <v>0</v>
      </c>
      <c r="D26" s="13">
        <f t="shared" si="0"/>
        <v>0</v>
      </c>
      <c r="E26" s="15">
        <v>0</v>
      </c>
      <c r="F26" s="13">
        <f t="shared" si="1"/>
        <v>0</v>
      </c>
      <c r="G26" s="15">
        <v>0</v>
      </c>
      <c r="H26" s="13">
        <f t="shared" si="2"/>
        <v>0</v>
      </c>
      <c r="I26" s="15"/>
    </row>
    <row r="27" spans="1:9" ht="27" customHeight="1" x14ac:dyDescent="0.15">
      <c r="A27" s="11">
        <v>2120806</v>
      </c>
      <c r="B27" s="12" t="s">
        <v>77</v>
      </c>
      <c r="C27" s="15">
        <v>3959</v>
      </c>
      <c r="D27" s="13">
        <f t="shared" si="0"/>
        <v>0</v>
      </c>
      <c r="E27" s="15">
        <v>3959</v>
      </c>
      <c r="F27" s="13">
        <f t="shared" si="1"/>
        <v>0</v>
      </c>
      <c r="G27" s="15">
        <v>3959</v>
      </c>
      <c r="H27" s="13">
        <f t="shared" si="2"/>
        <v>-1644</v>
      </c>
      <c r="I27" s="15">
        <v>2315</v>
      </c>
    </row>
    <row r="28" spans="1:9" ht="27" customHeight="1" x14ac:dyDescent="0.15">
      <c r="A28" s="11">
        <v>2120899</v>
      </c>
      <c r="B28" s="12" t="s">
        <v>78</v>
      </c>
      <c r="C28" s="15">
        <v>58871</v>
      </c>
      <c r="D28" s="13">
        <f t="shared" si="0"/>
        <v>0</v>
      </c>
      <c r="E28" s="15">
        <v>58871</v>
      </c>
      <c r="F28" s="13">
        <f t="shared" si="1"/>
        <v>0</v>
      </c>
      <c r="G28" s="15">
        <v>58871</v>
      </c>
      <c r="H28" s="13">
        <f t="shared" si="2"/>
        <v>-16367</v>
      </c>
      <c r="I28" s="15">
        <v>42504</v>
      </c>
    </row>
    <row r="29" spans="1:9" ht="27" customHeight="1" x14ac:dyDescent="0.15">
      <c r="A29" s="8">
        <v>21211</v>
      </c>
      <c r="B29" s="9" t="s">
        <v>79</v>
      </c>
      <c r="C29" s="6">
        <v>670</v>
      </c>
      <c r="D29" s="10">
        <f t="shared" si="0"/>
        <v>0</v>
      </c>
      <c r="E29" s="6">
        <v>670</v>
      </c>
      <c r="F29" s="10">
        <f t="shared" si="1"/>
        <v>0</v>
      </c>
      <c r="G29" s="6">
        <v>670</v>
      </c>
      <c r="H29" s="10">
        <f t="shared" si="2"/>
        <v>0</v>
      </c>
      <c r="I29" s="6">
        <v>670</v>
      </c>
    </row>
    <row r="30" spans="1:9" ht="27" customHeight="1" x14ac:dyDescent="0.15">
      <c r="A30" s="8">
        <v>21213</v>
      </c>
      <c r="B30" s="9" t="s">
        <v>80</v>
      </c>
      <c r="C30" s="6">
        <f>C31+C32+C33</f>
        <v>5074</v>
      </c>
      <c r="D30" s="10">
        <f t="shared" si="0"/>
        <v>0</v>
      </c>
      <c r="E30" s="6">
        <f>E31+E32+E33</f>
        <v>5074</v>
      </c>
      <c r="F30" s="10">
        <f t="shared" si="1"/>
        <v>0</v>
      </c>
      <c r="G30" s="6">
        <f>G31+G32+G33</f>
        <v>5074</v>
      </c>
      <c r="H30" s="10">
        <f t="shared" si="2"/>
        <v>0</v>
      </c>
      <c r="I30" s="6">
        <f>I31+I32+I33</f>
        <v>5074</v>
      </c>
    </row>
    <row r="31" spans="1:9" ht="26.1" hidden="1" customHeight="1" x14ac:dyDescent="0.15">
      <c r="A31" s="11">
        <v>2121301</v>
      </c>
      <c r="B31" s="12" t="s">
        <v>81</v>
      </c>
      <c r="C31" s="15">
        <v>0</v>
      </c>
      <c r="D31" s="13">
        <f t="shared" si="0"/>
        <v>0</v>
      </c>
      <c r="E31" s="15">
        <v>0</v>
      </c>
      <c r="F31" s="13">
        <f t="shared" si="1"/>
        <v>0</v>
      </c>
      <c r="G31" s="15">
        <v>0</v>
      </c>
      <c r="H31" s="13">
        <f t="shared" si="2"/>
        <v>0</v>
      </c>
      <c r="I31" s="15"/>
    </row>
    <row r="32" spans="1:9" ht="27" customHeight="1" x14ac:dyDescent="0.15">
      <c r="A32" s="11">
        <v>2121302</v>
      </c>
      <c r="B32" s="12" t="s">
        <v>82</v>
      </c>
      <c r="C32" s="15">
        <v>4416</v>
      </c>
      <c r="D32" s="13">
        <f t="shared" si="0"/>
        <v>0</v>
      </c>
      <c r="E32" s="15">
        <v>4416</v>
      </c>
      <c r="F32" s="13">
        <f t="shared" si="1"/>
        <v>0</v>
      </c>
      <c r="G32" s="15">
        <v>4416</v>
      </c>
      <c r="H32" s="13">
        <f t="shared" si="2"/>
        <v>0</v>
      </c>
      <c r="I32" s="15">
        <v>4416</v>
      </c>
    </row>
    <row r="33" spans="1:9" ht="27" customHeight="1" x14ac:dyDescent="0.15">
      <c r="A33" s="11">
        <v>2121399</v>
      </c>
      <c r="B33" s="12" t="s">
        <v>83</v>
      </c>
      <c r="C33" s="15">
        <f>123+535</f>
        <v>658</v>
      </c>
      <c r="D33" s="13">
        <f t="shared" si="0"/>
        <v>0</v>
      </c>
      <c r="E33" s="15">
        <f>123+535</f>
        <v>658</v>
      </c>
      <c r="F33" s="13">
        <f t="shared" si="1"/>
        <v>0</v>
      </c>
      <c r="G33" s="15">
        <f>123+535</f>
        <v>658</v>
      </c>
      <c r="H33" s="13">
        <f t="shared" si="2"/>
        <v>0</v>
      </c>
      <c r="I33" s="15">
        <v>658</v>
      </c>
    </row>
    <row r="34" spans="1:9" ht="27" customHeight="1" x14ac:dyDescent="0.15">
      <c r="A34" s="8">
        <v>21214</v>
      </c>
      <c r="B34" s="9" t="s">
        <v>84</v>
      </c>
      <c r="C34" s="6">
        <f>C35+C36+C37</f>
        <v>2591</v>
      </c>
      <c r="D34" s="10">
        <f t="shared" si="0"/>
        <v>0</v>
      </c>
      <c r="E34" s="6">
        <f>E35+E36+E37</f>
        <v>2591</v>
      </c>
      <c r="F34" s="10">
        <f t="shared" si="1"/>
        <v>0</v>
      </c>
      <c r="G34" s="6">
        <f>G35+G36+G37</f>
        <v>2591</v>
      </c>
      <c r="H34" s="10">
        <f t="shared" si="2"/>
        <v>0</v>
      </c>
      <c r="I34" s="6">
        <f>I35+I36+I37</f>
        <v>2591</v>
      </c>
    </row>
    <row r="35" spans="1:9" ht="27" customHeight="1" x14ac:dyDescent="0.15">
      <c r="A35" s="11">
        <v>2121401</v>
      </c>
      <c r="B35" s="12" t="s">
        <v>85</v>
      </c>
      <c r="C35" s="15">
        <v>2471</v>
      </c>
      <c r="D35" s="13">
        <f t="shared" si="0"/>
        <v>0</v>
      </c>
      <c r="E35" s="15">
        <v>2471</v>
      </c>
      <c r="F35" s="13">
        <f t="shared" si="1"/>
        <v>0</v>
      </c>
      <c r="G35" s="15">
        <v>2471</v>
      </c>
      <c r="H35" s="13">
        <f t="shared" si="2"/>
        <v>0</v>
      </c>
      <c r="I35" s="15">
        <v>2471</v>
      </c>
    </row>
    <row r="36" spans="1:9" ht="27" customHeight="1" x14ac:dyDescent="0.15">
      <c r="A36" s="11">
        <v>2121402</v>
      </c>
      <c r="B36" s="12" t="s">
        <v>86</v>
      </c>
      <c r="C36" s="15">
        <v>120</v>
      </c>
      <c r="D36" s="13">
        <f t="shared" si="0"/>
        <v>0</v>
      </c>
      <c r="E36" s="15">
        <v>120</v>
      </c>
      <c r="F36" s="13">
        <f t="shared" si="1"/>
        <v>0</v>
      </c>
      <c r="G36" s="15">
        <v>120</v>
      </c>
      <c r="H36" s="13">
        <f t="shared" si="2"/>
        <v>0</v>
      </c>
      <c r="I36" s="15">
        <v>120</v>
      </c>
    </row>
    <row r="37" spans="1:9" ht="26.1" hidden="1" customHeight="1" x14ac:dyDescent="0.15">
      <c r="A37" s="11">
        <v>2121499</v>
      </c>
      <c r="B37" s="12" t="s">
        <v>87</v>
      </c>
      <c r="C37" s="15"/>
      <c r="D37" s="13">
        <f t="shared" si="0"/>
        <v>0</v>
      </c>
      <c r="E37" s="15"/>
      <c r="F37" s="13">
        <f t="shared" si="1"/>
        <v>0</v>
      </c>
      <c r="G37" s="15"/>
      <c r="H37" s="13">
        <f t="shared" si="2"/>
        <v>0</v>
      </c>
      <c r="I37" s="15"/>
    </row>
    <row r="38" spans="1:9" ht="27" customHeight="1" x14ac:dyDescent="0.15">
      <c r="A38" s="8">
        <v>213</v>
      </c>
      <c r="B38" s="9" t="s">
        <v>27</v>
      </c>
      <c r="C38" s="6">
        <v>310</v>
      </c>
      <c r="D38" s="10">
        <f t="shared" si="0"/>
        <v>0</v>
      </c>
      <c r="E38" s="6">
        <v>310</v>
      </c>
      <c r="F38" s="10">
        <f t="shared" si="1"/>
        <v>0</v>
      </c>
      <c r="G38" s="6">
        <v>310</v>
      </c>
      <c r="H38" s="10">
        <f t="shared" si="2"/>
        <v>-310</v>
      </c>
      <c r="I38" s="10">
        <f>I39+I42</f>
        <v>0</v>
      </c>
    </row>
    <row r="39" spans="1:9" ht="26.1" hidden="1" customHeight="1" x14ac:dyDescent="0.15">
      <c r="A39" s="8">
        <v>21366</v>
      </c>
      <c r="B39" s="9" t="s">
        <v>88</v>
      </c>
      <c r="C39" s="6">
        <v>0</v>
      </c>
      <c r="D39" s="13">
        <f t="shared" si="0"/>
        <v>0</v>
      </c>
      <c r="E39" s="6">
        <v>0</v>
      </c>
      <c r="F39" s="13">
        <f t="shared" si="1"/>
        <v>0</v>
      </c>
      <c r="G39" s="6">
        <v>0</v>
      </c>
      <c r="H39" s="13">
        <f t="shared" si="2"/>
        <v>0</v>
      </c>
      <c r="I39" s="10"/>
    </row>
    <row r="40" spans="1:9" ht="26.1" hidden="1" customHeight="1" x14ac:dyDescent="0.15">
      <c r="A40" s="11">
        <v>2136601</v>
      </c>
      <c r="B40" s="12" t="s">
        <v>67</v>
      </c>
      <c r="C40" s="15"/>
      <c r="D40" s="13">
        <f t="shared" si="0"/>
        <v>0</v>
      </c>
      <c r="E40" s="15"/>
      <c r="F40" s="13">
        <f t="shared" si="1"/>
        <v>0</v>
      </c>
      <c r="G40" s="15"/>
      <c r="H40" s="13">
        <f t="shared" si="2"/>
        <v>0</v>
      </c>
      <c r="I40" s="10"/>
    </row>
    <row r="41" spans="1:9" ht="26.1" hidden="1" customHeight="1" x14ac:dyDescent="0.15">
      <c r="A41" s="11">
        <v>2136699</v>
      </c>
      <c r="B41" s="12" t="s">
        <v>89</v>
      </c>
      <c r="C41" s="15"/>
      <c r="D41" s="13">
        <f t="shared" si="0"/>
        <v>0</v>
      </c>
      <c r="E41" s="15"/>
      <c r="F41" s="13">
        <f t="shared" si="1"/>
        <v>0</v>
      </c>
      <c r="G41" s="15"/>
      <c r="H41" s="13">
        <f t="shared" si="2"/>
        <v>0</v>
      </c>
      <c r="I41" s="10"/>
    </row>
    <row r="42" spans="1:9" ht="27" customHeight="1" x14ac:dyDescent="0.15">
      <c r="A42" s="8">
        <v>21369</v>
      </c>
      <c r="B42" s="9" t="s">
        <v>90</v>
      </c>
      <c r="C42" s="6">
        <v>310</v>
      </c>
      <c r="D42" s="13">
        <f t="shared" si="0"/>
        <v>0</v>
      </c>
      <c r="E42" s="6">
        <v>310</v>
      </c>
      <c r="F42" s="13">
        <f t="shared" si="1"/>
        <v>0</v>
      </c>
      <c r="G42" s="6">
        <v>310</v>
      </c>
      <c r="H42" s="10">
        <f t="shared" si="2"/>
        <v>-310</v>
      </c>
      <c r="I42" s="10">
        <v>0</v>
      </c>
    </row>
    <row r="43" spans="1:9" ht="27" customHeight="1" x14ac:dyDescent="0.15">
      <c r="A43" s="11">
        <v>2136902</v>
      </c>
      <c r="B43" s="12" t="s">
        <v>91</v>
      </c>
      <c r="C43" s="15">
        <v>310</v>
      </c>
      <c r="D43" s="13">
        <f t="shared" si="0"/>
        <v>0</v>
      </c>
      <c r="E43" s="15">
        <v>310</v>
      </c>
      <c r="F43" s="13">
        <f t="shared" si="1"/>
        <v>0</v>
      </c>
      <c r="G43" s="15">
        <v>310</v>
      </c>
      <c r="H43" s="13">
        <f t="shared" si="2"/>
        <v>-310</v>
      </c>
      <c r="I43" s="13">
        <v>0</v>
      </c>
    </row>
    <row r="44" spans="1:9" ht="26.1" hidden="1" customHeight="1" x14ac:dyDescent="0.15">
      <c r="A44" s="8">
        <v>214</v>
      </c>
      <c r="B44" s="9" t="s">
        <v>92</v>
      </c>
      <c r="C44" s="6">
        <f>C45+C48</f>
        <v>0</v>
      </c>
      <c r="D44" s="13">
        <f t="shared" si="0"/>
        <v>0</v>
      </c>
      <c r="E44" s="6">
        <f>E45+E48</f>
        <v>0</v>
      </c>
      <c r="F44" s="13">
        <f t="shared" si="1"/>
        <v>0</v>
      </c>
      <c r="G44" s="6">
        <f>G45+G48</f>
        <v>0</v>
      </c>
      <c r="H44" s="13">
        <f t="shared" si="2"/>
        <v>0</v>
      </c>
      <c r="I44" s="6">
        <f>I45+I48</f>
        <v>0</v>
      </c>
    </row>
    <row r="45" spans="1:9" ht="26.1" hidden="1" customHeight="1" x14ac:dyDescent="0.15">
      <c r="A45" s="8">
        <v>21462</v>
      </c>
      <c r="B45" s="9" t="s">
        <v>93</v>
      </c>
      <c r="C45" s="6">
        <f>C46</f>
        <v>0</v>
      </c>
      <c r="D45" s="13">
        <f t="shared" si="0"/>
        <v>0</v>
      </c>
      <c r="E45" s="6">
        <f>E46</f>
        <v>0</v>
      </c>
      <c r="F45" s="13">
        <f t="shared" si="1"/>
        <v>0</v>
      </c>
      <c r="G45" s="6">
        <f>G46</f>
        <v>0</v>
      </c>
      <c r="H45" s="13">
        <f t="shared" si="2"/>
        <v>0</v>
      </c>
      <c r="I45" s="6">
        <f>I46</f>
        <v>0</v>
      </c>
    </row>
    <row r="46" spans="1:9" ht="26.1" hidden="1" customHeight="1" x14ac:dyDescent="0.15">
      <c r="A46" s="11">
        <v>2146299</v>
      </c>
      <c r="B46" s="12" t="s">
        <v>94</v>
      </c>
      <c r="C46" s="15">
        <v>0</v>
      </c>
      <c r="D46" s="13">
        <f t="shared" si="0"/>
        <v>0</v>
      </c>
      <c r="E46" s="15">
        <v>0</v>
      </c>
      <c r="F46" s="13">
        <f t="shared" si="1"/>
        <v>0</v>
      </c>
      <c r="G46" s="15">
        <v>0</v>
      </c>
      <c r="H46" s="13">
        <f t="shared" si="2"/>
        <v>0</v>
      </c>
      <c r="I46" s="15"/>
    </row>
    <row r="47" spans="1:9" ht="26.1" hidden="1" customHeight="1" x14ac:dyDescent="0.15">
      <c r="A47" s="8">
        <v>21463</v>
      </c>
      <c r="B47" s="9" t="s">
        <v>95</v>
      </c>
      <c r="C47" s="6">
        <v>0</v>
      </c>
      <c r="D47" s="13">
        <f t="shared" si="0"/>
        <v>0</v>
      </c>
      <c r="E47" s="6">
        <v>0</v>
      </c>
      <c r="F47" s="13">
        <f t="shared" si="1"/>
        <v>0</v>
      </c>
      <c r="G47" s="6">
        <v>0</v>
      </c>
      <c r="H47" s="13">
        <f t="shared" si="2"/>
        <v>0</v>
      </c>
      <c r="I47" s="6"/>
    </row>
    <row r="48" spans="1:9" ht="26.1" hidden="1" customHeight="1" x14ac:dyDescent="0.15">
      <c r="A48" s="11">
        <v>2146303</v>
      </c>
      <c r="B48" s="12" t="s">
        <v>96</v>
      </c>
      <c r="C48" s="15">
        <f>C49</f>
        <v>0</v>
      </c>
      <c r="D48" s="13">
        <f t="shared" si="0"/>
        <v>0</v>
      </c>
      <c r="E48" s="15">
        <f>E49</f>
        <v>0</v>
      </c>
      <c r="F48" s="13">
        <f t="shared" si="1"/>
        <v>0</v>
      </c>
      <c r="G48" s="15">
        <f>G49</f>
        <v>0</v>
      </c>
      <c r="H48" s="13">
        <f t="shared" si="2"/>
        <v>0</v>
      </c>
      <c r="I48" s="15">
        <f>I49</f>
        <v>0</v>
      </c>
    </row>
    <row r="49" spans="1:9" ht="26.1" hidden="1" customHeight="1" x14ac:dyDescent="0.15">
      <c r="A49" s="11">
        <v>2146399</v>
      </c>
      <c r="B49" s="12" t="s">
        <v>97</v>
      </c>
      <c r="C49" s="15"/>
      <c r="D49" s="13">
        <f t="shared" si="0"/>
        <v>0</v>
      </c>
      <c r="E49" s="15"/>
      <c r="F49" s="13">
        <f t="shared" si="1"/>
        <v>0</v>
      </c>
      <c r="G49" s="15"/>
      <c r="H49" s="13">
        <f t="shared" si="2"/>
        <v>0</v>
      </c>
      <c r="I49" s="15"/>
    </row>
    <row r="50" spans="1:9" ht="27" customHeight="1" x14ac:dyDescent="0.15">
      <c r="A50" s="8">
        <v>229</v>
      </c>
      <c r="B50" s="9" t="s">
        <v>29</v>
      </c>
      <c r="C50" s="6">
        <f>C51+C53+C56</f>
        <v>1041</v>
      </c>
      <c r="D50" s="10">
        <f t="shared" si="0"/>
        <v>75000</v>
      </c>
      <c r="E50" s="6">
        <f>E51+E53+E56</f>
        <v>76041</v>
      </c>
      <c r="F50" s="10">
        <f t="shared" si="1"/>
        <v>75000</v>
      </c>
      <c r="G50" s="6">
        <f>G51+G53+G56</f>
        <v>151041</v>
      </c>
      <c r="H50" s="10">
        <f t="shared" si="2"/>
        <v>-395.32842800000799</v>
      </c>
      <c r="I50" s="6">
        <f>I51+I53+I56</f>
        <v>150645.67157199999</v>
      </c>
    </row>
    <row r="51" spans="1:9" ht="27" customHeight="1" x14ac:dyDescent="0.15">
      <c r="A51" s="8">
        <v>22904</v>
      </c>
      <c r="B51" s="9" t="s">
        <v>98</v>
      </c>
      <c r="C51" s="10">
        <f>C52</f>
        <v>0</v>
      </c>
      <c r="D51" s="10">
        <f t="shared" si="0"/>
        <v>75000</v>
      </c>
      <c r="E51" s="6">
        <f>E52</f>
        <v>75000</v>
      </c>
      <c r="F51" s="10">
        <f t="shared" si="1"/>
        <v>75000</v>
      </c>
      <c r="G51" s="6">
        <f>G52</f>
        <v>150000</v>
      </c>
      <c r="H51" s="10">
        <f t="shared" si="2"/>
        <v>0</v>
      </c>
      <c r="I51" s="6">
        <f>I52</f>
        <v>150000</v>
      </c>
    </row>
    <row r="52" spans="1:9" ht="27" customHeight="1" x14ac:dyDescent="0.15">
      <c r="A52" s="11">
        <v>2290402</v>
      </c>
      <c r="B52" s="12" t="s">
        <v>99</v>
      </c>
      <c r="C52" s="13">
        <v>0</v>
      </c>
      <c r="D52" s="13">
        <f t="shared" si="0"/>
        <v>75000</v>
      </c>
      <c r="E52" s="15">
        <v>75000</v>
      </c>
      <c r="F52" s="13">
        <f t="shared" si="1"/>
        <v>75000</v>
      </c>
      <c r="G52" s="15">
        <v>150000</v>
      </c>
      <c r="H52" s="13">
        <f t="shared" si="2"/>
        <v>0</v>
      </c>
      <c r="I52" s="15">
        <v>150000</v>
      </c>
    </row>
    <row r="53" spans="1:9" ht="27" customHeight="1" x14ac:dyDescent="0.15">
      <c r="A53" s="8">
        <v>22908</v>
      </c>
      <c r="B53" s="9" t="s">
        <v>100</v>
      </c>
      <c r="C53" s="6">
        <v>18</v>
      </c>
      <c r="D53" s="10">
        <f t="shared" si="0"/>
        <v>0</v>
      </c>
      <c r="E53" s="6">
        <v>18</v>
      </c>
      <c r="F53" s="10">
        <f t="shared" si="1"/>
        <v>0</v>
      </c>
      <c r="G53" s="6">
        <v>18</v>
      </c>
      <c r="H53" s="10">
        <f t="shared" si="2"/>
        <v>26</v>
      </c>
      <c r="I53" s="6">
        <f>I54+I55</f>
        <v>44</v>
      </c>
    </row>
    <row r="54" spans="1:9" ht="26.1" customHeight="1" x14ac:dyDescent="0.15">
      <c r="A54" s="11">
        <v>2290804</v>
      </c>
      <c r="B54" s="12" t="s">
        <v>101</v>
      </c>
      <c r="C54" s="13">
        <v>0</v>
      </c>
      <c r="D54" s="13">
        <f t="shared" si="0"/>
        <v>0</v>
      </c>
      <c r="E54" s="13">
        <v>0</v>
      </c>
      <c r="F54" s="13">
        <f t="shared" si="1"/>
        <v>0</v>
      </c>
      <c r="G54" s="13">
        <v>0</v>
      </c>
      <c r="H54" s="13">
        <f t="shared" si="2"/>
        <v>26</v>
      </c>
      <c r="I54" s="15">
        <v>26</v>
      </c>
    </row>
    <row r="55" spans="1:9" ht="27" customHeight="1" x14ac:dyDescent="0.15">
      <c r="A55" s="11">
        <v>2290805</v>
      </c>
      <c r="B55" s="12" t="s">
        <v>102</v>
      </c>
      <c r="C55" s="15">
        <v>18</v>
      </c>
      <c r="D55" s="13">
        <f t="shared" si="0"/>
        <v>0</v>
      </c>
      <c r="E55" s="15">
        <v>18</v>
      </c>
      <c r="F55" s="13">
        <f t="shared" si="1"/>
        <v>0</v>
      </c>
      <c r="G55" s="15">
        <v>18</v>
      </c>
      <c r="H55" s="13">
        <f t="shared" si="2"/>
        <v>0</v>
      </c>
      <c r="I55" s="15">
        <v>18</v>
      </c>
    </row>
    <row r="56" spans="1:9" ht="27" customHeight="1" x14ac:dyDescent="0.15">
      <c r="A56" s="8">
        <v>22960</v>
      </c>
      <c r="B56" s="9" t="s">
        <v>103</v>
      </c>
      <c r="C56" s="6">
        <v>1023</v>
      </c>
      <c r="D56" s="10">
        <f t="shared" si="0"/>
        <v>0</v>
      </c>
      <c r="E56" s="6">
        <v>1023</v>
      </c>
      <c r="F56" s="10">
        <f t="shared" si="1"/>
        <v>0</v>
      </c>
      <c r="G56" s="6">
        <v>1023</v>
      </c>
      <c r="H56" s="10">
        <f t="shared" si="2"/>
        <v>-421.32842799999997</v>
      </c>
      <c r="I56" s="16">
        <f>SUM(I57:I62)</f>
        <v>601.67157199999997</v>
      </c>
    </row>
    <row r="57" spans="1:9" ht="27" customHeight="1" x14ac:dyDescent="0.15">
      <c r="A57" s="11">
        <v>2296002</v>
      </c>
      <c r="B57" s="12" t="s">
        <v>104</v>
      </c>
      <c r="C57" s="15">
        <v>518</v>
      </c>
      <c r="D57" s="13">
        <f t="shared" si="0"/>
        <v>0</v>
      </c>
      <c r="E57" s="15">
        <v>518</v>
      </c>
      <c r="F57" s="13">
        <f t="shared" si="1"/>
        <v>0</v>
      </c>
      <c r="G57" s="15">
        <v>518</v>
      </c>
      <c r="H57" s="13">
        <f t="shared" si="2"/>
        <v>-170</v>
      </c>
      <c r="I57" s="15">
        <v>348</v>
      </c>
    </row>
    <row r="58" spans="1:9" ht="27" customHeight="1" x14ac:dyDescent="0.15">
      <c r="A58" s="11">
        <v>2296003</v>
      </c>
      <c r="B58" s="12" t="s">
        <v>105</v>
      </c>
      <c r="C58" s="15">
        <v>270</v>
      </c>
      <c r="D58" s="13">
        <f t="shared" si="0"/>
        <v>0</v>
      </c>
      <c r="E58" s="15">
        <v>270</v>
      </c>
      <c r="F58" s="13">
        <f t="shared" si="1"/>
        <v>0</v>
      </c>
      <c r="G58" s="15">
        <v>270</v>
      </c>
      <c r="H58" s="13">
        <f t="shared" si="2"/>
        <v>-96</v>
      </c>
      <c r="I58" s="15">
        <v>174</v>
      </c>
    </row>
    <row r="59" spans="1:9" ht="26.1" hidden="1" customHeight="1" x14ac:dyDescent="0.15">
      <c r="A59" s="11">
        <v>2296004</v>
      </c>
      <c r="B59" s="12" t="s">
        <v>106</v>
      </c>
      <c r="C59" s="15">
        <v>0</v>
      </c>
      <c r="D59" s="13">
        <f t="shared" si="0"/>
        <v>0</v>
      </c>
      <c r="E59" s="15">
        <v>0</v>
      </c>
      <c r="F59" s="13">
        <f t="shared" si="1"/>
        <v>0</v>
      </c>
      <c r="G59" s="15">
        <v>0</v>
      </c>
      <c r="H59" s="13">
        <f t="shared" si="2"/>
        <v>0</v>
      </c>
      <c r="I59" s="15"/>
    </row>
    <row r="60" spans="1:9" ht="27" customHeight="1" x14ac:dyDescent="0.15">
      <c r="A60" s="11">
        <v>2296006</v>
      </c>
      <c r="B60" s="12" t="s">
        <v>107</v>
      </c>
      <c r="C60" s="15">
        <v>135</v>
      </c>
      <c r="D60" s="13">
        <f t="shared" si="0"/>
        <v>0</v>
      </c>
      <c r="E60" s="15">
        <v>135</v>
      </c>
      <c r="F60" s="13">
        <f t="shared" si="1"/>
        <v>0</v>
      </c>
      <c r="G60" s="15">
        <v>135</v>
      </c>
      <c r="H60" s="13">
        <f t="shared" si="2"/>
        <v>-55.328428000000002</v>
      </c>
      <c r="I60" s="15">
        <v>79.671571999999998</v>
      </c>
    </row>
    <row r="61" spans="1:9" ht="27" customHeight="1" x14ac:dyDescent="0.15">
      <c r="A61" s="11">
        <v>2296013</v>
      </c>
      <c r="B61" s="12" t="s">
        <v>108</v>
      </c>
      <c r="C61" s="15">
        <v>100</v>
      </c>
      <c r="D61" s="13">
        <f t="shared" si="0"/>
        <v>0</v>
      </c>
      <c r="E61" s="15">
        <v>100</v>
      </c>
      <c r="F61" s="13">
        <f t="shared" si="1"/>
        <v>0</v>
      </c>
      <c r="G61" s="15">
        <v>100</v>
      </c>
      <c r="H61" s="13">
        <f t="shared" si="2"/>
        <v>-100</v>
      </c>
      <c r="I61" s="13">
        <v>0</v>
      </c>
    </row>
    <row r="62" spans="1:9" ht="26.1" hidden="1" customHeight="1" x14ac:dyDescent="0.15">
      <c r="A62" s="11">
        <v>2296099</v>
      </c>
      <c r="B62" s="12" t="s">
        <v>109</v>
      </c>
      <c r="C62" s="15"/>
      <c r="D62" s="13">
        <f t="shared" si="0"/>
        <v>0</v>
      </c>
      <c r="E62" s="15"/>
      <c r="F62" s="13">
        <f t="shared" si="1"/>
        <v>0</v>
      </c>
      <c r="G62" s="15"/>
      <c r="H62" s="13">
        <f t="shared" si="2"/>
        <v>0</v>
      </c>
      <c r="I62" s="15"/>
    </row>
    <row r="63" spans="1:9" ht="27" customHeight="1" x14ac:dyDescent="0.15">
      <c r="A63" s="8">
        <v>232</v>
      </c>
      <c r="B63" s="9" t="s">
        <v>31</v>
      </c>
      <c r="C63" s="6">
        <f>C64</f>
        <v>7599</v>
      </c>
      <c r="D63" s="10">
        <f t="shared" si="0"/>
        <v>0</v>
      </c>
      <c r="E63" s="6">
        <f>E64</f>
        <v>7599</v>
      </c>
      <c r="F63" s="10">
        <f t="shared" si="1"/>
        <v>0</v>
      </c>
      <c r="G63" s="6">
        <f>G64</f>
        <v>7599</v>
      </c>
      <c r="H63" s="10">
        <f t="shared" si="2"/>
        <v>813.63999999999942</v>
      </c>
      <c r="I63" s="6">
        <f>I64</f>
        <v>8412.64</v>
      </c>
    </row>
    <row r="64" spans="1:9" ht="27" customHeight="1" x14ac:dyDescent="0.15">
      <c r="A64" s="8">
        <v>23204</v>
      </c>
      <c r="B64" s="9" t="s">
        <v>110</v>
      </c>
      <c r="C64" s="6">
        <f>SUM(C65:C68)</f>
        <v>7599</v>
      </c>
      <c r="D64" s="10">
        <f t="shared" si="0"/>
        <v>0</v>
      </c>
      <c r="E64" s="6">
        <f>SUM(E65:E68)</f>
        <v>7599</v>
      </c>
      <c r="F64" s="10">
        <f t="shared" si="1"/>
        <v>0</v>
      </c>
      <c r="G64" s="6">
        <f>SUM(G65:G68)</f>
        <v>7599</v>
      </c>
      <c r="H64" s="10">
        <f t="shared" si="2"/>
        <v>813.63999999999942</v>
      </c>
      <c r="I64" s="6">
        <f>SUM(I65:I68)</f>
        <v>8412.64</v>
      </c>
    </row>
    <row r="65" spans="1:9" ht="27" customHeight="1" x14ac:dyDescent="0.15">
      <c r="A65" s="11">
        <v>2320411</v>
      </c>
      <c r="B65" s="12" t="s">
        <v>111</v>
      </c>
      <c r="C65" s="15">
        <v>2098</v>
      </c>
      <c r="D65" s="13">
        <f t="shared" si="0"/>
        <v>0</v>
      </c>
      <c r="E65" s="15">
        <v>2098</v>
      </c>
      <c r="F65" s="13">
        <f t="shared" si="1"/>
        <v>0</v>
      </c>
      <c r="G65" s="15">
        <v>2098</v>
      </c>
      <c r="H65" s="13">
        <f t="shared" si="2"/>
        <v>9</v>
      </c>
      <c r="I65" s="15">
        <v>2107</v>
      </c>
    </row>
    <row r="66" spans="1:9" ht="27" customHeight="1" x14ac:dyDescent="0.15">
      <c r="A66" s="11">
        <v>2320431</v>
      </c>
      <c r="B66" s="12" t="s">
        <v>112</v>
      </c>
      <c r="C66" s="15">
        <v>1166</v>
      </c>
      <c r="D66" s="13">
        <f t="shared" si="0"/>
        <v>0</v>
      </c>
      <c r="E66" s="15">
        <v>1166</v>
      </c>
      <c r="F66" s="13">
        <f t="shared" si="1"/>
        <v>0</v>
      </c>
      <c r="G66" s="15">
        <v>1166</v>
      </c>
      <c r="H66" s="13">
        <f t="shared" si="2"/>
        <v>-2</v>
      </c>
      <c r="I66" s="15">
        <v>1164</v>
      </c>
    </row>
    <row r="67" spans="1:9" ht="27" customHeight="1" x14ac:dyDescent="0.15">
      <c r="A67" s="11">
        <v>2320498</v>
      </c>
      <c r="B67" s="12" t="s">
        <v>113</v>
      </c>
      <c r="C67" s="13">
        <v>0</v>
      </c>
      <c r="D67" s="13">
        <f t="shared" si="0"/>
        <v>0</v>
      </c>
      <c r="E67" s="13">
        <v>0</v>
      </c>
      <c r="F67" s="13">
        <f t="shared" si="1"/>
        <v>0</v>
      </c>
      <c r="G67" s="13">
        <v>0</v>
      </c>
      <c r="H67" s="13">
        <f t="shared" si="2"/>
        <v>5141.6400000000003</v>
      </c>
      <c r="I67" s="15">
        <v>5141.6400000000003</v>
      </c>
    </row>
    <row r="68" spans="1:9" ht="27" customHeight="1" x14ac:dyDescent="0.15">
      <c r="A68" s="11">
        <v>2320499</v>
      </c>
      <c r="B68" s="12" t="s">
        <v>114</v>
      </c>
      <c r="C68" s="15">
        <v>4335</v>
      </c>
      <c r="D68" s="13">
        <f t="shared" si="0"/>
        <v>0</v>
      </c>
      <c r="E68" s="15">
        <v>4335</v>
      </c>
      <c r="F68" s="13">
        <f t="shared" si="1"/>
        <v>0</v>
      </c>
      <c r="G68" s="15">
        <v>4335</v>
      </c>
      <c r="H68" s="13">
        <f t="shared" si="2"/>
        <v>-4335</v>
      </c>
      <c r="I68" s="13">
        <v>0</v>
      </c>
    </row>
    <row r="69" spans="1:9" ht="27" customHeight="1" x14ac:dyDescent="0.15">
      <c r="A69" s="8">
        <v>233</v>
      </c>
      <c r="B69" s="9" t="s">
        <v>33</v>
      </c>
      <c r="C69" s="6">
        <f>C70</f>
        <v>111</v>
      </c>
      <c r="D69" s="10">
        <f t="shared" si="0"/>
        <v>0</v>
      </c>
      <c r="E69" s="6">
        <f>E70</f>
        <v>111</v>
      </c>
      <c r="F69" s="10">
        <f t="shared" si="1"/>
        <v>0</v>
      </c>
      <c r="G69" s="6">
        <f>G70</f>
        <v>111</v>
      </c>
      <c r="H69" s="10">
        <f t="shared" si="2"/>
        <v>0</v>
      </c>
      <c r="I69" s="6">
        <f>I70</f>
        <v>111</v>
      </c>
    </row>
    <row r="70" spans="1:9" ht="27" customHeight="1" x14ac:dyDescent="0.15">
      <c r="A70" s="8">
        <v>23304</v>
      </c>
      <c r="B70" s="9" t="s">
        <v>115</v>
      </c>
      <c r="C70" s="6">
        <f>C71+C72</f>
        <v>111</v>
      </c>
      <c r="D70" s="10">
        <f t="shared" si="0"/>
        <v>0</v>
      </c>
      <c r="E70" s="6">
        <f>E71+E72</f>
        <v>111</v>
      </c>
      <c r="F70" s="10">
        <f t="shared" si="1"/>
        <v>0</v>
      </c>
      <c r="G70" s="6">
        <f>G71+G72</f>
        <v>111</v>
      </c>
      <c r="H70" s="10">
        <f t="shared" si="2"/>
        <v>0</v>
      </c>
      <c r="I70" s="6">
        <f>I71+I72</f>
        <v>111</v>
      </c>
    </row>
    <row r="71" spans="1:9" ht="27" customHeight="1" x14ac:dyDescent="0.15">
      <c r="A71" s="11">
        <v>2330411</v>
      </c>
      <c r="B71" s="12" t="s">
        <v>116</v>
      </c>
      <c r="C71" s="15">
        <v>1</v>
      </c>
      <c r="D71" s="13">
        <f t="shared" ref="D71:D83" si="3">E71-C71</f>
        <v>0</v>
      </c>
      <c r="E71" s="15">
        <v>1</v>
      </c>
      <c r="F71" s="13">
        <f t="shared" si="1"/>
        <v>0</v>
      </c>
      <c r="G71" s="15">
        <v>1</v>
      </c>
      <c r="H71" s="13">
        <f t="shared" si="2"/>
        <v>0</v>
      </c>
      <c r="I71" s="15">
        <v>1</v>
      </c>
    </row>
    <row r="72" spans="1:9" ht="27" customHeight="1" x14ac:dyDescent="0.15">
      <c r="A72" s="11">
        <v>2330498</v>
      </c>
      <c r="B72" s="12" t="s">
        <v>117</v>
      </c>
      <c r="C72" s="15">
        <v>110</v>
      </c>
      <c r="D72" s="13"/>
      <c r="E72" s="15">
        <v>110</v>
      </c>
      <c r="F72" s="13"/>
      <c r="G72" s="15">
        <v>110</v>
      </c>
      <c r="H72" s="13">
        <f t="shared" si="2"/>
        <v>0</v>
      </c>
      <c r="I72" s="15">
        <v>110</v>
      </c>
    </row>
    <row r="73" spans="1:9" ht="27" customHeight="1" x14ac:dyDescent="0.15">
      <c r="A73" s="88" t="s">
        <v>35</v>
      </c>
      <c r="B73" s="89"/>
      <c r="C73" s="6">
        <f>C74</f>
        <v>2035</v>
      </c>
      <c r="D73" s="10">
        <f t="shared" si="3"/>
        <v>0</v>
      </c>
      <c r="E73" s="6">
        <f>E74</f>
        <v>2035</v>
      </c>
      <c r="F73" s="10">
        <f t="shared" ref="F73:F83" si="4">G73-E73</f>
        <v>0</v>
      </c>
      <c r="G73" s="6">
        <f>G74</f>
        <v>2035</v>
      </c>
      <c r="H73" s="10">
        <f t="shared" ref="H73:H83" si="5">I73-G73</f>
        <v>10765</v>
      </c>
      <c r="I73" s="6">
        <f>I74</f>
        <v>12800</v>
      </c>
    </row>
    <row r="74" spans="1:9" ht="27" customHeight="1" x14ac:dyDescent="0.15">
      <c r="A74" s="11">
        <v>2300603</v>
      </c>
      <c r="B74" s="17" t="s">
        <v>118</v>
      </c>
      <c r="C74" s="15">
        <v>2035</v>
      </c>
      <c r="D74" s="13">
        <f t="shared" si="3"/>
        <v>0</v>
      </c>
      <c r="E74" s="15">
        <v>2035</v>
      </c>
      <c r="F74" s="13">
        <f t="shared" si="4"/>
        <v>0</v>
      </c>
      <c r="G74" s="15">
        <v>2035</v>
      </c>
      <c r="H74" s="13">
        <f t="shared" si="5"/>
        <v>10765</v>
      </c>
      <c r="I74" s="15">
        <v>12800</v>
      </c>
    </row>
    <row r="75" spans="1:9" ht="27" customHeight="1" x14ac:dyDescent="0.15">
      <c r="A75" s="88" t="s">
        <v>37</v>
      </c>
      <c r="B75" s="89"/>
      <c r="C75" s="6">
        <f>SUM(C76)</f>
        <v>2531</v>
      </c>
      <c r="D75" s="10">
        <f t="shared" si="3"/>
        <v>0</v>
      </c>
      <c r="E75" s="6">
        <f>SUM(E76)</f>
        <v>2531</v>
      </c>
      <c r="F75" s="10">
        <f t="shared" si="4"/>
        <v>0</v>
      </c>
      <c r="G75" s="6">
        <f>SUM(G76)</f>
        <v>2531</v>
      </c>
      <c r="H75" s="10">
        <f t="shared" si="5"/>
        <v>32516</v>
      </c>
      <c r="I75" s="6">
        <f>SUM(I76)</f>
        <v>35047</v>
      </c>
    </row>
    <row r="76" spans="1:9" ht="27" customHeight="1" x14ac:dyDescent="0.15">
      <c r="A76" s="11">
        <v>2300401</v>
      </c>
      <c r="B76" s="17" t="s">
        <v>119</v>
      </c>
      <c r="C76" s="15">
        <v>2531</v>
      </c>
      <c r="D76" s="13">
        <f t="shared" si="3"/>
        <v>0</v>
      </c>
      <c r="E76" s="15">
        <v>2531</v>
      </c>
      <c r="F76" s="13">
        <f t="shared" si="4"/>
        <v>0</v>
      </c>
      <c r="G76" s="15">
        <v>2531</v>
      </c>
      <c r="H76" s="13">
        <f t="shared" si="5"/>
        <v>32516</v>
      </c>
      <c r="I76" s="15">
        <v>35047</v>
      </c>
    </row>
    <row r="77" spans="1:9" ht="27" customHeight="1" x14ac:dyDescent="0.15">
      <c r="A77" s="88" t="s">
        <v>38</v>
      </c>
      <c r="B77" s="89"/>
      <c r="C77" s="6">
        <f>C78</f>
        <v>32500</v>
      </c>
      <c r="D77" s="10">
        <f t="shared" si="3"/>
        <v>0</v>
      </c>
      <c r="E77" s="6">
        <f>E78</f>
        <v>32500</v>
      </c>
      <c r="F77" s="10">
        <f t="shared" si="4"/>
        <v>0</v>
      </c>
      <c r="G77" s="6">
        <f>G78</f>
        <v>32500</v>
      </c>
      <c r="H77" s="10">
        <f t="shared" si="5"/>
        <v>78400</v>
      </c>
      <c r="I77" s="6">
        <f>I78</f>
        <v>110900</v>
      </c>
    </row>
    <row r="78" spans="1:9" ht="27" customHeight="1" x14ac:dyDescent="0.15">
      <c r="A78" s="11">
        <v>23104</v>
      </c>
      <c r="B78" s="17" t="s">
        <v>120</v>
      </c>
      <c r="C78" s="15">
        <v>32500</v>
      </c>
      <c r="D78" s="13">
        <f t="shared" si="3"/>
        <v>0</v>
      </c>
      <c r="E78" s="15">
        <v>32500</v>
      </c>
      <c r="F78" s="13">
        <f t="shared" si="4"/>
        <v>0</v>
      </c>
      <c r="G78" s="15">
        <v>32500</v>
      </c>
      <c r="H78" s="13">
        <f t="shared" si="5"/>
        <v>78400</v>
      </c>
      <c r="I78" s="15">
        <v>110900</v>
      </c>
    </row>
    <row r="79" spans="1:9" ht="27" customHeight="1" x14ac:dyDescent="0.15">
      <c r="A79" s="88" t="s">
        <v>39</v>
      </c>
      <c r="B79" s="89"/>
      <c r="C79" s="6">
        <f>C80</f>
        <v>122000</v>
      </c>
      <c r="D79" s="10">
        <f t="shared" si="3"/>
        <v>0</v>
      </c>
      <c r="E79" s="6">
        <f>E80</f>
        <v>122000</v>
      </c>
      <c r="F79" s="10">
        <f t="shared" si="4"/>
        <v>0</v>
      </c>
      <c r="G79" s="6">
        <f>G80</f>
        <v>122000</v>
      </c>
      <c r="H79" s="10">
        <f t="shared" si="5"/>
        <v>-67000</v>
      </c>
      <c r="I79" s="6">
        <f>I80</f>
        <v>55000</v>
      </c>
    </row>
    <row r="80" spans="1:9" ht="27" customHeight="1" x14ac:dyDescent="0.15">
      <c r="A80" s="11">
        <v>2300802</v>
      </c>
      <c r="B80" s="12" t="s">
        <v>121</v>
      </c>
      <c r="C80" s="15">
        <v>122000</v>
      </c>
      <c r="D80" s="13">
        <f t="shared" si="3"/>
        <v>0</v>
      </c>
      <c r="E80" s="15">
        <v>122000</v>
      </c>
      <c r="F80" s="13">
        <f t="shared" si="4"/>
        <v>0</v>
      </c>
      <c r="G80" s="15">
        <v>122000</v>
      </c>
      <c r="H80" s="13">
        <f t="shared" si="5"/>
        <v>-67000</v>
      </c>
      <c r="I80" s="15">
        <v>55000</v>
      </c>
    </row>
    <row r="81" spans="1:9" ht="27" customHeight="1" x14ac:dyDescent="0.15">
      <c r="A81" s="88" t="s">
        <v>40</v>
      </c>
      <c r="B81" s="89"/>
      <c r="C81" s="10">
        <f>C82</f>
        <v>0</v>
      </c>
      <c r="D81" s="10">
        <f t="shared" si="3"/>
        <v>0</v>
      </c>
      <c r="E81" s="10">
        <f>E82</f>
        <v>0</v>
      </c>
      <c r="F81" s="10">
        <f t="shared" si="4"/>
        <v>0</v>
      </c>
      <c r="G81" s="10">
        <f>G82</f>
        <v>0</v>
      </c>
      <c r="H81" s="10">
        <f t="shared" si="5"/>
        <v>2294.0484280000092</v>
      </c>
      <c r="I81" s="10">
        <f>I82</f>
        <v>2294.0484280000092</v>
      </c>
    </row>
    <row r="82" spans="1:9" ht="27" customHeight="1" x14ac:dyDescent="0.15">
      <c r="A82" s="11">
        <v>2300902</v>
      </c>
      <c r="B82" s="12" t="s">
        <v>122</v>
      </c>
      <c r="C82" s="13">
        <f>C83-C79-C77-C75-C73-C6</f>
        <v>0</v>
      </c>
      <c r="D82" s="13">
        <f t="shared" si="3"/>
        <v>0</v>
      </c>
      <c r="E82" s="13">
        <f>E83-E79-E77-E75-E73-E6</f>
        <v>0</v>
      </c>
      <c r="F82" s="13">
        <f t="shared" si="4"/>
        <v>0</v>
      </c>
      <c r="G82" s="13">
        <f>G83-G79-G77-G75-G73-G6</f>
        <v>0</v>
      </c>
      <c r="H82" s="13">
        <f t="shared" si="5"/>
        <v>2294.0484280000092</v>
      </c>
      <c r="I82" s="13">
        <f>I83-I79-I77-I75-I73-I6</f>
        <v>2294.0484280000092</v>
      </c>
    </row>
    <row r="83" spans="1:9" ht="27" customHeight="1" x14ac:dyDescent="0.15">
      <c r="A83" s="86" t="s">
        <v>42</v>
      </c>
      <c r="B83" s="87"/>
      <c r="C83" s="6">
        <f>本级政府性基金收入!C27</f>
        <v>275387</v>
      </c>
      <c r="D83" s="10">
        <f t="shared" si="3"/>
        <v>75000</v>
      </c>
      <c r="E83" s="6">
        <f>本级政府性基金收入!E27</f>
        <v>350387</v>
      </c>
      <c r="F83" s="10">
        <f t="shared" si="4"/>
        <v>75000</v>
      </c>
      <c r="G83" s="6">
        <f>本级政府性基金收入!G27</f>
        <v>425387</v>
      </c>
      <c r="H83" s="10">
        <f t="shared" si="5"/>
        <v>23905.359999999986</v>
      </c>
      <c r="I83" s="6">
        <f>本级政府性基金收入!I27</f>
        <v>449292.36</v>
      </c>
    </row>
  </sheetData>
  <mergeCells count="14">
    <mergeCell ref="A2:I2"/>
    <mergeCell ref="D4:E4"/>
    <mergeCell ref="F4:G4"/>
    <mergeCell ref="H4:I4"/>
    <mergeCell ref="A6:B6"/>
    <mergeCell ref="A83:B83"/>
    <mergeCell ref="A4:A5"/>
    <mergeCell ref="B4:B5"/>
    <mergeCell ref="C4:C5"/>
    <mergeCell ref="A73:B73"/>
    <mergeCell ref="A75:B75"/>
    <mergeCell ref="A77:B77"/>
    <mergeCell ref="A79:B79"/>
    <mergeCell ref="A81:B81"/>
  </mergeCells>
  <phoneticPr fontId="18" type="noConversion"/>
  <pageMargins left="0.511811023622047" right="0.511811023622047" top="0.74803149606299202" bottom="0.74803149606299202" header="0.31496062992126" footer="0.31496062992126"/>
  <pageSetup paperSize="9" scale="70" fitToHeight="0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封面</vt:lpstr>
      <vt:lpstr>总表</vt:lpstr>
      <vt:lpstr>本级政府性基金收入</vt:lpstr>
      <vt:lpstr>本级政府性基金支出</vt:lpstr>
      <vt:lpstr>本级政府性基金收入!Print_Titles</vt:lpstr>
      <vt:lpstr>本级政府性基金支出!Print_Titles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刘敏</cp:lastModifiedBy>
  <cp:lastPrinted>2021-11-15T03:33:47Z</cp:lastPrinted>
  <dcterms:created xsi:type="dcterms:W3CDTF">2021-04-26T02:10:00Z</dcterms:created>
  <dcterms:modified xsi:type="dcterms:W3CDTF">2021-11-15T03:35:53Z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4B7599A3D89E422AB24A4F187E11B1BA</vt:lpwstr>
  </property>
  <property fmtid="{D5CDD505-2E9C-101B-9397-08002B2CF9AE}" pid="3" name="KSOProductBuildVer">
    <vt:lpwstr>2052-11.1.0.10667</vt:lpwstr>
  </property>
</Properties>
</file>