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30" windowHeight="11760"/>
  </bookViews>
  <sheets>
    <sheet name="2学前困难补助" sheetId="1" r:id="rId1"/>
  </sheets>
  <definedNames>
    <definedName name="_xlnm._FilterDatabase" localSheetId="0" hidden="1">'2学前困难补助'!$A$6:$P$193</definedName>
    <definedName name="_xlnm.Print_Area" localSheetId="0">'2学前困难补助'!$A$1:$P$193</definedName>
    <definedName name="_xlnm.Print_Titles" localSheetId="0">'2学前困难补助'!$3:$6</definedName>
  </definedNames>
  <calcPr calcId="144525"/>
</workbook>
</file>

<file path=xl/calcChain.xml><?xml version="1.0" encoding="utf-8"?>
<calcChain xmlns="http://schemas.openxmlformats.org/spreadsheetml/2006/main">
  <c r="J193" i="1" l="1"/>
  <c r="J192" i="1" s="1"/>
  <c r="I193" i="1"/>
  <c r="I192" i="1" s="1"/>
  <c r="M192" i="1"/>
  <c r="H192" i="1"/>
  <c r="G192" i="1"/>
  <c r="E192" i="1"/>
  <c r="D192" i="1"/>
  <c r="J191" i="1"/>
  <c r="J190" i="1" s="1"/>
  <c r="I191" i="1"/>
  <c r="M190" i="1"/>
  <c r="H190" i="1"/>
  <c r="G190" i="1"/>
  <c r="E190" i="1"/>
  <c r="D190" i="1"/>
  <c r="J189" i="1"/>
  <c r="I189" i="1"/>
  <c r="J188" i="1"/>
  <c r="I188" i="1"/>
  <c r="J187" i="1"/>
  <c r="K187" i="1" s="1"/>
  <c r="I187" i="1"/>
  <c r="M186" i="1"/>
  <c r="I186" i="1"/>
  <c r="H186" i="1"/>
  <c r="G186" i="1"/>
  <c r="E186" i="1"/>
  <c r="D186" i="1"/>
  <c r="J185" i="1"/>
  <c r="I185" i="1"/>
  <c r="I184" i="1" s="1"/>
  <c r="M184" i="1"/>
  <c r="H184" i="1"/>
  <c r="G184" i="1"/>
  <c r="E184" i="1"/>
  <c r="D184" i="1"/>
  <c r="J183" i="1"/>
  <c r="O183" i="1" s="1"/>
  <c r="O182" i="1" s="1"/>
  <c r="I183" i="1"/>
  <c r="M182" i="1"/>
  <c r="I182" i="1"/>
  <c r="H182" i="1"/>
  <c r="G182" i="1"/>
  <c r="E182" i="1"/>
  <c r="D182" i="1"/>
  <c r="J181" i="1"/>
  <c r="J180" i="1" s="1"/>
  <c r="I181" i="1"/>
  <c r="I180" i="1" s="1"/>
  <c r="M180" i="1"/>
  <c r="H180" i="1"/>
  <c r="G180" i="1"/>
  <c r="E180" i="1"/>
  <c r="D180" i="1"/>
  <c r="J179" i="1"/>
  <c r="O179" i="1" s="1"/>
  <c r="I179" i="1"/>
  <c r="J178" i="1"/>
  <c r="I178" i="1"/>
  <c r="G178" i="1"/>
  <c r="G176" i="1" s="1"/>
  <c r="J177" i="1"/>
  <c r="I177" i="1"/>
  <c r="I176" i="1" s="1"/>
  <c r="M176" i="1"/>
  <c r="H176" i="1"/>
  <c r="E176" i="1"/>
  <c r="D176" i="1"/>
  <c r="J175" i="1"/>
  <c r="I175" i="1"/>
  <c r="I174" i="1" s="1"/>
  <c r="M174" i="1"/>
  <c r="J174" i="1"/>
  <c r="H174" i="1"/>
  <c r="G174" i="1"/>
  <c r="E174" i="1"/>
  <c r="D174" i="1"/>
  <c r="J173" i="1"/>
  <c r="O173" i="1" s="1"/>
  <c r="I173" i="1"/>
  <c r="K172" i="1"/>
  <c r="J172" i="1"/>
  <c r="I172" i="1"/>
  <c r="O172" i="1" s="1"/>
  <c r="J171" i="1"/>
  <c r="K171" i="1" s="1"/>
  <c r="I171" i="1"/>
  <c r="I169" i="1" s="1"/>
  <c r="J170" i="1"/>
  <c r="O170" i="1" s="1"/>
  <c r="I170" i="1"/>
  <c r="M169" i="1"/>
  <c r="H169" i="1"/>
  <c r="G169" i="1"/>
  <c r="E169" i="1"/>
  <c r="D169" i="1"/>
  <c r="J168" i="1"/>
  <c r="I168" i="1"/>
  <c r="I167" i="1" s="1"/>
  <c r="M167" i="1"/>
  <c r="H167" i="1"/>
  <c r="G167" i="1"/>
  <c r="E167" i="1"/>
  <c r="D167" i="1"/>
  <c r="J166" i="1"/>
  <c r="K166" i="1" s="1"/>
  <c r="I166" i="1"/>
  <c r="I165" i="1" s="1"/>
  <c r="M165" i="1"/>
  <c r="J165" i="1"/>
  <c r="H165" i="1"/>
  <c r="G165" i="1"/>
  <c r="E165" i="1"/>
  <c r="D165" i="1"/>
  <c r="K164" i="1"/>
  <c r="J164" i="1"/>
  <c r="I164" i="1"/>
  <c r="O164" i="1" s="1"/>
  <c r="O163" i="1" s="1"/>
  <c r="M163" i="1"/>
  <c r="J163" i="1"/>
  <c r="H163" i="1"/>
  <c r="G163" i="1"/>
  <c r="E163" i="1"/>
  <c r="D163" i="1"/>
  <c r="J162" i="1"/>
  <c r="I162" i="1"/>
  <c r="J161" i="1"/>
  <c r="I161" i="1"/>
  <c r="J160" i="1"/>
  <c r="I160" i="1"/>
  <c r="J159" i="1"/>
  <c r="I159" i="1"/>
  <c r="J158" i="1"/>
  <c r="I158" i="1"/>
  <c r="M157" i="1"/>
  <c r="H157" i="1"/>
  <c r="G157" i="1"/>
  <c r="E157" i="1"/>
  <c r="D157" i="1"/>
  <c r="J156" i="1"/>
  <c r="I156" i="1"/>
  <c r="I155" i="1" s="1"/>
  <c r="M155" i="1"/>
  <c r="J155" i="1"/>
  <c r="H155" i="1"/>
  <c r="G155" i="1"/>
  <c r="E155" i="1"/>
  <c r="D155" i="1"/>
  <c r="J154" i="1"/>
  <c r="K154" i="1" s="1"/>
  <c r="I154" i="1"/>
  <c r="I153" i="1" s="1"/>
  <c r="M153" i="1"/>
  <c r="J153" i="1"/>
  <c r="H153" i="1"/>
  <c r="G153" i="1"/>
  <c r="E153" i="1"/>
  <c r="D153" i="1"/>
  <c r="J152" i="1"/>
  <c r="I152" i="1"/>
  <c r="M151" i="1"/>
  <c r="I151" i="1"/>
  <c r="H151" i="1"/>
  <c r="G151" i="1"/>
  <c r="E151" i="1"/>
  <c r="D151" i="1"/>
  <c r="J150" i="1"/>
  <c r="J149" i="1" s="1"/>
  <c r="I150" i="1"/>
  <c r="M149" i="1"/>
  <c r="H149" i="1"/>
  <c r="G149" i="1"/>
  <c r="E149" i="1"/>
  <c r="D149" i="1"/>
  <c r="J148" i="1"/>
  <c r="O148" i="1" s="1"/>
  <c r="I148" i="1"/>
  <c r="K147" i="1"/>
  <c r="J147" i="1"/>
  <c r="I147" i="1"/>
  <c r="O147" i="1" s="1"/>
  <c r="J146" i="1"/>
  <c r="K146" i="1" s="1"/>
  <c r="I146" i="1"/>
  <c r="O146" i="1" s="1"/>
  <c r="J145" i="1"/>
  <c r="O145" i="1" s="1"/>
  <c r="I145" i="1"/>
  <c r="K144" i="1"/>
  <c r="J144" i="1"/>
  <c r="I144" i="1"/>
  <c r="I143" i="1" s="1"/>
  <c r="M143" i="1"/>
  <c r="H143" i="1"/>
  <c r="G143" i="1"/>
  <c r="E143" i="1"/>
  <c r="D143" i="1"/>
  <c r="J142" i="1"/>
  <c r="I142" i="1"/>
  <c r="I141" i="1" s="1"/>
  <c r="M141" i="1"/>
  <c r="H141" i="1"/>
  <c r="G141" i="1"/>
  <c r="E141" i="1"/>
  <c r="D141" i="1"/>
  <c r="J140" i="1"/>
  <c r="J139" i="1" s="1"/>
  <c r="I140" i="1"/>
  <c r="I139" i="1" s="1"/>
  <c r="M139" i="1"/>
  <c r="H139" i="1"/>
  <c r="G139" i="1"/>
  <c r="E139" i="1"/>
  <c r="D139" i="1"/>
  <c r="O138" i="1"/>
  <c r="J138" i="1"/>
  <c r="K138" i="1" s="1"/>
  <c r="I138" i="1"/>
  <c r="J137" i="1"/>
  <c r="O137" i="1" s="1"/>
  <c r="I137" i="1"/>
  <c r="J136" i="1"/>
  <c r="O136" i="1" s="1"/>
  <c r="I136" i="1"/>
  <c r="J135" i="1"/>
  <c r="O135" i="1" s="1"/>
  <c r="I135" i="1"/>
  <c r="K134" i="1"/>
  <c r="J134" i="1"/>
  <c r="I134" i="1"/>
  <c r="O134" i="1" s="1"/>
  <c r="J133" i="1"/>
  <c r="J132" i="1" s="1"/>
  <c r="I133" i="1"/>
  <c r="M132" i="1"/>
  <c r="H132" i="1"/>
  <c r="G132" i="1"/>
  <c r="E132" i="1"/>
  <c r="D132" i="1"/>
  <c r="J131" i="1"/>
  <c r="I131" i="1"/>
  <c r="I130" i="1" s="1"/>
  <c r="M130" i="1"/>
  <c r="H130" i="1"/>
  <c r="G130" i="1"/>
  <c r="E130" i="1"/>
  <c r="D130" i="1"/>
  <c r="J129" i="1"/>
  <c r="J128" i="1" s="1"/>
  <c r="I129" i="1"/>
  <c r="M128" i="1"/>
  <c r="H128" i="1"/>
  <c r="G128" i="1"/>
  <c r="E128" i="1"/>
  <c r="D128" i="1"/>
  <c r="O127" i="1"/>
  <c r="O126" i="1" s="1"/>
  <c r="J127" i="1"/>
  <c r="J126" i="1" s="1"/>
  <c r="I127" i="1"/>
  <c r="M126" i="1"/>
  <c r="I126" i="1"/>
  <c r="H126" i="1"/>
  <c r="G126" i="1"/>
  <c r="E126" i="1"/>
  <c r="D126" i="1"/>
  <c r="J125" i="1"/>
  <c r="I125" i="1"/>
  <c r="J124" i="1"/>
  <c r="O124" i="1" s="1"/>
  <c r="I124" i="1"/>
  <c r="J123" i="1"/>
  <c r="I123" i="1"/>
  <c r="J122" i="1"/>
  <c r="I122" i="1"/>
  <c r="J121" i="1"/>
  <c r="I121" i="1"/>
  <c r="J120" i="1"/>
  <c r="I120" i="1"/>
  <c r="J119" i="1"/>
  <c r="I119" i="1"/>
  <c r="M118" i="1"/>
  <c r="H118" i="1"/>
  <c r="G118" i="1"/>
  <c r="E118" i="1"/>
  <c r="D118" i="1"/>
  <c r="J117" i="1"/>
  <c r="J116" i="1" s="1"/>
  <c r="I117" i="1"/>
  <c r="I116" i="1" s="1"/>
  <c r="M116" i="1"/>
  <c r="H116" i="1"/>
  <c r="G116" i="1"/>
  <c r="E116" i="1"/>
  <c r="D116" i="1"/>
  <c r="J115" i="1"/>
  <c r="I115" i="1"/>
  <c r="O115" i="1" s="1"/>
  <c r="J114" i="1"/>
  <c r="O114" i="1" s="1"/>
  <c r="I114" i="1"/>
  <c r="K114" i="1" s="1"/>
  <c r="J113" i="1"/>
  <c r="O113" i="1" s="1"/>
  <c r="I113" i="1"/>
  <c r="J112" i="1"/>
  <c r="I112" i="1"/>
  <c r="O112" i="1" s="1"/>
  <c r="J111" i="1"/>
  <c r="O111" i="1" s="1"/>
  <c r="I111" i="1"/>
  <c r="K111" i="1" s="1"/>
  <c r="J110" i="1"/>
  <c r="O110" i="1" s="1"/>
  <c r="I110" i="1"/>
  <c r="I109" i="1" s="1"/>
  <c r="M109" i="1"/>
  <c r="J109" i="1"/>
  <c r="H109" i="1"/>
  <c r="G109" i="1"/>
  <c r="E109" i="1"/>
  <c r="D109" i="1"/>
  <c r="J108" i="1"/>
  <c r="K108" i="1" s="1"/>
  <c r="L108" i="1" s="1"/>
  <c r="I108" i="1"/>
  <c r="J107" i="1"/>
  <c r="I107" i="1"/>
  <c r="I106" i="1" s="1"/>
  <c r="M106" i="1"/>
  <c r="H106" i="1"/>
  <c r="G106" i="1"/>
  <c r="E106" i="1"/>
  <c r="D106" i="1"/>
  <c r="J105" i="1"/>
  <c r="J104" i="1" s="1"/>
  <c r="I105" i="1"/>
  <c r="M104" i="1"/>
  <c r="H104" i="1"/>
  <c r="G104" i="1"/>
  <c r="E104" i="1"/>
  <c r="D104" i="1"/>
  <c r="O103" i="1"/>
  <c r="O102" i="1" s="1"/>
  <c r="J103" i="1"/>
  <c r="J102" i="1" s="1"/>
  <c r="I103" i="1"/>
  <c r="M102" i="1"/>
  <c r="I102" i="1"/>
  <c r="H102" i="1"/>
  <c r="G102" i="1"/>
  <c r="E102" i="1"/>
  <c r="D102" i="1"/>
  <c r="J101" i="1"/>
  <c r="O101" i="1" s="1"/>
  <c r="O100" i="1" s="1"/>
  <c r="I101" i="1"/>
  <c r="I100" i="1" s="1"/>
  <c r="M100" i="1"/>
  <c r="H100" i="1"/>
  <c r="G100" i="1"/>
  <c r="E100" i="1"/>
  <c r="D100" i="1"/>
  <c r="J99" i="1"/>
  <c r="O99" i="1" s="1"/>
  <c r="O98" i="1" s="1"/>
  <c r="I99" i="1"/>
  <c r="I98" i="1" s="1"/>
  <c r="M98" i="1"/>
  <c r="H98" i="1"/>
  <c r="G98" i="1"/>
  <c r="E98" i="1"/>
  <c r="D98" i="1"/>
  <c r="J97" i="1"/>
  <c r="I97" i="1"/>
  <c r="O97" i="1" s="1"/>
  <c r="J96" i="1"/>
  <c r="I96" i="1"/>
  <c r="J95" i="1"/>
  <c r="I95" i="1"/>
  <c r="O95" i="1" s="1"/>
  <c r="J94" i="1"/>
  <c r="J93" i="1" s="1"/>
  <c r="I94" i="1"/>
  <c r="O94" i="1" s="1"/>
  <c r="M93" i="1"/>
  <c r="H93" i="1"/>
  <c r="G93" i="1"/>
  <c r="E93" i="1"/>
  <c r="D93" i="1"/>
  <c r="J92" i="1"/>
  <c r="J91" i="1" s="1"/>
  <c r="I92" i="1"/>
  <c r="I91" i="1" s="1"/>
  <c r="M91" i="1"/>
  <c r="H91" i="1"/>
  <c r="G91" i="1"/>
  <c r="E91" i="1"/>
  <c r="D91" i="1"/>
  <c r="J90" i="1"/>
  <c r="O90" i="1" s="1"/>
  <c r="I90" i="1"/>
  <c r="J89" i="1"/>
  <c r="I89" i="1"/>
  <c r="J88" i="1"/>
  <c r="K88" i="1" s="1"/>
  <c r="I88" i="1"/>
  <c r="J87" i="1"/>
  <c r="I87" i="1"/>
  <c r="J86" i="1"/>
  <c r="O86" i="1" s="1"/>
  <c r="I86" i="1"/>
  <c r="J85" i="1"/>
  <c r="I85" i="1"/>
  <c r="K85" i="1" s="1"/>
  <c r="J84" i="1"/>
  <c r="I84" i="1"/>
  <c r="M83" i="1"/>
  <c r="H83" i="1"/>
  <c r="G83" i="1"/>
  <c r="E83" i="1"/>
  <c r="D83" i="1"/>
  <c r="J82" i="1"/>
  <c r="J81" i="1" s="1"/>
  <c r="I82" i="1"/>
  <c r="I81" i="1" s="1"/>
  <c r="M81" i="1"/>
  <c r="H81" i="1"/>
  <c r="G81" i="1"/>
  <c r="E81" i="1"/>
  <c r="D81" i="1"/>
  <c r="J80" i="1"/>
  <c r="K80" i="1" s="1"/>
  <c r="I80" i="1"/>
  <c r="I79" i="1" s="1"/>
  <c r="M79" i="1"/>
  <c r="J79" i="1"/>
  <c r="H79" i="1"/>
  <c r="G79" i="1"/>
  <c r="E79" i="1"/>
  <c r="D79" i="1"/>
  <c r="J78" i="1"/>
  <c r="I78" i="1"/>
  <c r="I77" i="1" s="1"/>
  <c r="M77" i="1"/>
  <c r="H77" i="1"/>
  <c r="G77" i="1"/>
  <c r="E77" i="1"/>
  <c r="D77" i="1"/>
  <c r="J76" i="1"/>
  <c r="J75" i="1" s="1"/>
  <c r="I76" i="1"/>
  <c r="I75" i="1" s="1"/>
  <c r="M75" i="1"/>
  <c r="H75" i="1"/>
  <c r="G75" i="1"/>
  <c r="E75" i="1"/>
  <c r="D75" i="1"/>
  <c r="J74" i="1"/>
  <c r="I74" i="1"/>
  <c r="O74" i="1" s="1"/>
  <c r="J73" i="1"/>
  <c r="O73" i="1" s="1"/>
  <c r="I73" i="1"/>
  <c r="K73" i="1" s="1"/>
  <c r="J72" i="1"/>
  <c r="J69" i="1" s="1"/>
  <c r="I72" i="1"/>
  <c r="J71" i="1"/>
  <c r="I71" i="1"/>
  <c r="O71" i="1" s="1"/>
  <c r="J70" i="1"/>
  <c r="O70" i="1" s="1"/>
  <c r="I70" i="1"/>
  <c r="K70" i="1" s="1"/>
  <c r="M69" i="1"/>
  <c r="H69" i="1"/>
  <c r="G69" i="1"/>
  <c r="E69" i="1"/>
  <c r="D69" i="1"/>
  <c r="J68" i="1"/>
  <c r="I68" i="1"/>
  <c r="I67" i="1" s="1"/>
  <c r="M67" i="1"/>
  <c r="H67" i="1"/>
  <c r="G67" i="1"/>
  <c r="E67" i="1"/>
  <c r="D67" i="1"/>
  <c r="J66" i="1"/>
  <c r="J65" i="1" s="1"/>
  <c r="I66" i="1"/>
  <c r="I65" i="1" s="1"/>
  <c r="M65" i="1"/>
  <c r="H65" i="1"/>
  <c r="G65" i="1"/>
  <c r="E65" i="1"/>
  <c r="D65" i="1"/>
  <c r="K64" i="1"/>
  <c r="J64" i="1"/>
  <c r="I64" i="1"/>
  <c r="O64" i="1" s="1"/>
  <c r="O63" i="1" s="1"/>
  <c r="M63" i="1"/>
  <c r="J63" i="1"/>
  <c r="I63" i="1"/>
  <c r="H63" i="1"/>
  <c r="G63" i="1"/>
  <c r="E63" i="1"/>
  <c r="D63" i="1"/>
  <c r="J62" i="1"/>
  <c r="I62" i="1"/>
  <c r="J61" i="1"/>
  <c r="I61" i="1"/>
  <c r="J60" i="1"/>
  <c r="I60" i="1"/>
  <c r="J59" i="1"/>
  <c r="I59" i="1"/>
  <c r="I58" i="1" s="1"/>
  <c r="M58" i="1"/>
  <c r="H58" i="1"/>
  <c r="G58" i="1"/>
  <c r="E58" i="1"/>
  <c r="D58" i="1"/>
  <c r="J57" i="1"/>
  <c r="J56" i="1" s="1"/>
  <c r="I57" i="1"/>
  <c r="I56" i="1" s="1"/>
  <c r="M56" i="1"/>
  <c r="H56" i="1"/>
  <c r="G56" i="1"/>
  <c r="E56" i="1"/>
  <c r="D56" i="1"/>
  <c r="J55" i="1"/>
  <c r="I55" i="1"/>
  <c r="I54" i="1" s="1"/>
  <c r="M54" i="1"/>
  <c r="J54" i="1"/>
  <c r="H54" i="1"/>
  <c r="G54" i="1"/>
  <c r="E54" i="1"/>
  <c r="D54" i="1"/>
  <c r="J53" i="1"/>
  <c r="O53" i="1" s="1"/>
  <c r="O52" i="1" s="1"/>
  <c r="I53" i="1"/>
  <c r="M52" i="1"/>
  <c r="I52" i="1"/>
  <c r="H52" i="1"/>
  <c r="G52" i="1"/>
  <c r="E52" i="1"/>
  <c r="D52" i="1"/>
  <c r="J51" i="1"/>
  <c r="J50" i="1" s="1"/>
  <c r="I51" i="1"/>
  <c r="I50" i="1" s="1"/>
  <c r="M50" i="1"/>
  <c r="H50" i="1"/>
  <c r="G50" i="1"/>
  <c r="E50" i="1"/>
  <c r="D50" i="1"/>
  <c r="J49" i="1"/>
  <c r="O49" i="1" s="1"/>
  <c r="I49" i="1"/>
  <c r="J48" i="1"/>
  <c r="K48" i="1" s="1"/>
  <c r="I48" i="1"/>
  <c r="O48" i="1" s="1"/>
  <c r="J47" i="1"/>
  <c r="O47" i="1" s="1"/>
  <c r="I47" i="1"/>
  <c r="K46" i="1"/>
  <c r="N46" i="1" s="1"/>
  <c r="J46" i="1"/>
  <c r="I46" i="1"/>
  <c r="O46" i="1" s="1"/>
  <c r="O45" i="1"/>
  <c r="J45" i="1"/>
  <c r="J43" i="1" s="1"/>
  <c r="I45" i="1"/>
  <c r="O44" i="1"/>
  <c r="K44" i="1"/>
  <c r="J44" i="1"/>
  <c r="I44" i="1"/>
  <c r="M43" i="1"/>
  <c r="H43" i="1"/>
  <c r="G43" i="1"/>
  <c r="E43" i="1"/>
  <c r="D43" i="1"/>
  <c r="J42" i="1"/>
  <c r="I42" i="1"/>
  <c r="I41" i="1" s="1"/>
  <c r="M41" i="1"/>
  <c r="H41" i="1"/>
  <c r="G41" i="1"/>
  <c r="E41" i="1"/>
  <c r="D41" i="1"/>
  <c r="J40" i="1"/>
  <c r="I40" i="1"/>
  <c r="J39" i="1"/>
  <c r="I39" i="1"/>
  <c r="J38" i="1"/>
  <c r="I38" i="1"/>
  <c r="J37" i="1"/>
  <c r="J35" i="1" s="1"/>
  <c r="I37" i="1"/>
  <c r="J36" i="1"/>
  <c r="I36" i="1"/>
  <c r="M35" i="1"/>
  <c r="H35" i="1"/>
  <c r="G35" i="1"/>
  <c r="E35" i="1"/>
  <c r="D35" i="1"/>
  <c r="J34" i="1"/>
  <c r="O34" i="1" s="1"/>
  <c r="O33" i="1" s="1"/>
  <c r="I34" i="1"/>
  <c r="K34" i="1" s="1"/>
  <c r="M33" i="1"/>
  <c r="H33" i="1"/>
  <c r="G33" i="1"/>
  <c r="E33" i="1"/>
  <c r="D33" i="1"/>
  <c r="J32" i="1"/>
  <c r="I32" i="1"/>
  <c r="J31" i="1"/>
  <c r="I31" i="1"/>
  <c r="J30" i="1"/>
  <c r="I30" i="1"/>
  <c r="J29" i="1"/>
  <c r="O29" i="1" s="1"/>
  <c r="I29" i="1"/>
  <c r="J28" i="1"/>
  <c r="I28" i="1"/>
  <c r="J27" i="1"/>
  <c r="I27" i="1"/>
  <c r="I26" i="1" s="1"/>
  <c r="M26" i="1"/>
  <c r="M7" i="1" s="1"/>
  <c r="H26" i="1"/>
  <c r="G26" i="1"/>
  <c r="E26" i="1"/>
  <c r="D26" i="1"/>
  <c r="J25" i="1"/>
  <c r="I25" i="1"/>
  <c r="J24" i="1"/>
  <c r="I24" i="1"/>
  <c r="J23" i="1"/>
  <c r="I23" i="1"/>
  <c r="J22" i="1"/>
  <c r="I22" i="1"/>
  <c r="J21" i="1"/>
  <c r="I21" i="1"/>
  <c r="I20" i="1" s="1"/>
  <c r="M20" i="1"/>
  <c r="H20" i="1"/>
  <c r="G20" i="1"/>
  <c r="G7" i="1" s="1"/>
  <c r="E20" i="1"/>
  <c r="D20" i="1"/>
  <c r="J19" i="1"/>
  <c r="K19" i="1" s="1"/>
  <c r="N19" i="1" s="1"/>
  <c r="I19" i="1"/>
  <c r="O19" i="1" s="1"/>
  <c r="J18" i="1"/>
  <c r="I18" i="1"/>
  <c r="K18" i="1" s="1"/>
  <c r="J17" i="1"/>
  <c r="I17" i="1"/>
  <c r="J16" i="1"/>
  <c r="O16" i="1" s="1"/>
  <c r="I16" i="1"/>
  <c r="J15" i="1"/>
  <c r="O15" i="1" s="1"/>
  <c r="I15" i="1"/>
  <c r="J14" i="1"/>
  <c r="O14" i="1" s="1"/>
  <c r="I14" i="1"/>
  <c r="J13" i="1"/>
  <c r="O13" i="1" s="1"/>
  <c r="I13" i="1"/>
  <c r="J12" i="1"/>
  <c r="O12" i="1" s="1"/>
  <c r="I12" i="1"/>
  <c r="J11" i="1"/>
  <c r="O11" i="1" s="1"/>
  <c r="I11" i="1"/>
  <c r="J10" i="1"/>
  <c r="O10" i="1" s="1"/>
  <c r="I10" i="1"/>
  <c r="J9" i="1"/>
  <c r="O9" i="1" s="1"/>
  <c r="I9" i="1"/>
  <c r="M8" i="1"/>
  <c r="H8" i="1"/>
  <c r="G8" i="1"/>
  <c r="E8" i="1"/>
  <c r="D8" i="1"/>
  <c r="E7" i="1"/>
  <c r="N48" i="1" l="1"/>
  <c r="L48" i="1"/>
  <c r="O154" i="1"/>
  <c r="O153" i="1" s="1"/>
  <c r="O171" i="1"/>
  <c r="O169" i="1" s="1"/>
  <c r="J8" i="1"/>
  <c r="D7" i="1"/>
  <c r="K30" i="1"/>
  <c r="L30" i="1" s="1"/>
  <c r="J33" i="1"/>
  <c r="O60" i="1"/>
  <c r="O80" i="1"/>
  <c r="O79" i="1" s="1"/>
  <c r="O131" i="1"/>
  <c r="O130" i="1" s="1"/>
  <c r="K145" i="1"/>
  <c r="N145" i="1" s="1"/>
  <c r="K148" i="1"/>
  <c r="N148" i="1" s="1"/>
  <c r="K170" i="1"/>
  <c r="K173" i="1"/>
  <c r="N173" i="1" s="1"/>
  <c r="O178" i="1"/>
  <c r="K185" i="1"/>
  <c r="K189" i="1"/>
  <c r="N189" i="1" s="1"/>
  <c r="O43" i="1"/>
  <c r="O28" i="1"/>
  <c r="O32" i="1"/>
  <c r="K45" i="1"/>
  <c r="K49" i="1"/>
  <c r="N49" i="1" s="1"/>
  <c r="O62" i="1"/>
  <c r="K72" i="1"/>
  <c r="N72" i="1" s="1"/>
  <c r="I93" i="1"/>
  <c r="K110" i="1"/>
  <c r="K124" i="1"/>
  <c r="H7" i="1"/>
  <c r="K10" i="1"/>
  <c r="K12" i="1"/>
  <c r="K14" i="1"/>
  <c r="K16" i="1"/>
  <c r="N16" i="1" s="1"/>
  <c r="O30" i="1"/>
  <c r="K32" i="1"/>
  <c r="L32" i="1" s="1"/>
  <c r="K60" i="1"/>
  <c r="O72" i="1"/>
  <c r="O69" i="1" s="1"/>
  <c r="O96" i="1"/>
  <c r="K103" i="1"/>
  <c r="N103" i="1" s="1"/>
  <c r="N102" i="1" s="1"/>
  <c r="O120" i="1"/>
  <c r="O122" i="1"/>
  <c r="K127" i="1"/>
  <c r="K126" i="1" s="1"/>
  <c r="I132" i="1"/>
  <c r="K135" i="1"/>
  <c r="J143" i="1"/>
  <c r="O156" i="1"/>
  <c r="O155" i="1" s="1"/>
  <c r="I157" i="1"/>
  <c r="J169" i="1"/>
  <c r="K191" i="1"/>
  <c r="K29" i="1"/>
  <c r="L29" i="1" s="1"/>
  <c r="I43" i="1"/>
  <c r="O78" i="1"/>
  <c r="O77" i="1" s="1"/>
  <c r="O93" i="1"/>
  <c r="K101" i="1"/>
  <c r="K113" i="1"/>
  <c r="L113" i="1" s="1"/>
  <c r="O121" i="1"/>
  <c r="O123" i="1"/>
  <c r="O125" i="1"/>
  <c r="K137" i="1"/>
  <c r="N137" i="1" s="1"/>
  <c r="O144" i="1"/>
  <c r="O143" i="1" s="1"/>
  <c r="I163" i="1"/>
  <c r="O175" i="1"/>
  <c r="O174" i="1" s="1"/>
  <c r="J176" i="1"/>
  <c r="K183" i="1"/>
  <c r="K182" i="1" s="1"/>
  <c r="J184" i="1"/>
  <c r="K31" i="1"/>
  <c r="L31" i="1" s="1"/>
  <c r="K47" i="1"/>
  <c r="N47" i="1" s="1"/>
  <c r="O51" i="1"/>
  <c r="O50" i="1" s="1"/>
  <c r="K9" i="1"/>
  <c r="K11" i="1"/>
  <c r="K13" i="1"/>
  <c r="N13" i="1" s="1"/>
  <c r="K15" i="1"/>
  <c r="L15" i="1" s="1"/>
  <c r="O17" i="1"/>
  <c r="O8" i="1" s="1"/>
  <c r="O27" i="1"/>
  <c r="O31" i="1"/>
  <c r="O61" i="1"/>
  <c r="O84" i="1"/>
  <c r="J100" i="1"/>
  <c r="I118" i="1"/>
  <c r="K121" i="1"/>
  <c r="O129" i="1"/>
  <c r="O128" i="1" s="1"/>
  <c r="K136" i="1"/>
  <c r="L136" i="1" s="1"/>
  <c r="J182" i="1"/>
  <c r="K188" i="1"/>
  <c r="O193" i="1"/>
  <c r="O192" i="1" s="1"/>
  <c r="N18" i="1"/>
  <c r="L18" i="1"/>
  <c r="N10" i="1"/>
  <c r="L10" i="1"/>
  <c r="L16" i="1"/>
  <c r="K33" i="1"/>
  <c r="N34" i="1"/>
  <c r="N33" i="1" s="1"/>
  <c r="L34" i="1"/>
  <c r="L33" i="1" s="1"/>
  <c r="N73" i="1"/>
  <c r="L73" i="1"/>
  <c r="N9" i="1"/>
  <c r="N11" i="1"/>
  <c r="L11" i="1"/>
  <c r="O26" i="1"/>
  <c r="N70" i="1"/>
  <c r="L70" i="1"/>
  <c r="N14" i="1"/>
  <c r="L14" i="1"/>
  <c r="N12" i="1"/>
  <c r="L12" i="1"/>
  <c r="I8" i="1"/>
  <c r="O21" i="1"/>
  <c r="K21" i="1"/>
  <c r="K28" i="1"/>
  <c r="K40" i="1"/>
  <c r="O40" i="1"/>
  <c r="K74" i="1"/>
  <c r="N114" i="1"/>
  <c r="L114" i="1"/>
  <c r="K55" i="1"/>
  <c r="K17" i="1"/>
  <c r="K8" i="1" s="1"/>
  <c r="O23" i="1"/>
  <c r="K23" i="1"/>
  <c r="K37" i="1"/>
  <c r="O37" i="1"/>
  <c r="N64" i="1"/>
  <c r="N63" i="1" s="1"/>
  <c r="K63" i="1"/>
  <c r="J67" i="1"/>
  <c r="K68" i="1"/>
  <c r="K71" i="1"/>
  <c r="N85" i="1"/>
  <c r="L85" i="1"/>
  <c r="O18" i="1"/>
  <c r="N32" i="1"/>
  <c r="I33" i="1"/>
  <c r="I35" i="1"/>
  <c r="J41" i="1"/>
  <c r="O42" i="1"/>
  <c r="O41" i="1" s="1"/>
  <c r="L47" i="1"/>
  <c r="O55" i="1"/>
  <c r="O54" i="1" s="1"/>
  <c r="K61" i="1"/>
  <c r="L64" i="1"/>
  <c r="L63" i="1" s="1"/>
  <c r="I69" i="1"/>
  <c r="O22" i="1"/>
  <c r="K22" i="1"/>
  <c r="O25" i="1"/>
  <c r="K25" i="1"/>
  <c r="K36" i="1"/>
  <c r="O36" i="1"/>
  <c r="K39" i="1"/>
  <c r="O39" i="1"/>
  <c r="K42" i="1"/>
  <c r="L46" i="1"/>
  <c r="O68" i="1"/>
  <c r="O67" i="1" s="1"/>
  <c r="K82" i="1"/>
  <c r="O82" i="1"/>
  <c r="O81" i="1" s="1"/>
  <c r="N88" i="1"/>
  <c r="L88" i="1"/>
  <c r="N135" i="1"/>
  <c r="L135" i="1"/>
  <c r="N44" i="1"/>
  <c r="L80" i="1"/>
  <c r="L79" i="1" s="1"/>
  <c r="K79" i="1"/>
  <c r="N111" i="1"/>
  <c r="L111" i="1"/>
  <c r="J26" i="1"/>
  <c r="N29" i="1"/>
  <c r="K38" i="1"/>
  <c r="O38" i="1"/>
  <c r="L44" i="1"/>
  <c r="J52" i="1"/>
  <c r="K53" i="1"/>
  <c r="K57" i="1"/>
  <c r="O57" i="1"/>
  <c r="O56" i="1" s="1"/>
  <c r="J58" i="1"/>
  <c r="O59" i="1"/>
  <c r="L72" i="1"/>
  <c r="K76" i="1"/>
  <c r="O76" i="1"/>
  <c r="O75" i="1" s="1"/>
  <c r="K78" i="1"/>
  <c r="J77" i="1"/>
  <c r="N80" i="1"/>
  <c r="N79" i="1" s="1"/>
  <c r="O24" i="1"/>
  <c r="K24" i="1"/>
  <c r="L19" i="1"/>
  <c r="J20" i="1"/>
  <c r="K27" i="1"/>
  <c r="L49" i="1"/>
  <c r="K59" i="1"/>
  <c r="K62" i="1"/>
  <c r="O66" i="1"/>
  <c r="O65" i="1" s="1"/>
  <c r="O87" i="1"/>
  <c r="K87" i="1"/>
  <c r="O109" i="1"/>
  <c r="N136" i="1"/>
  <c r="J83" i="1"/>
  <c r="K102" i="1"/>
  <c r="K107" i="1"/>
  <c r="J106" i="1"/>
  <c r="O108" i="1"/>
  <c r="K112" i="1"/>
  <c r="K115" i="1"/>
  <c r="K133" i="1"/>
  <c r="K163" i="1"/>
  <c r="N164" i="1"/>
  <c r="N163" i="1" s="1"/>
  <c r="L164" i="1"/>
  <c r="L163" i="1" s="1"/>
  <c r="K84" i="1"/>
  <c r="K90" i="1"/>
  <c r="K168" i="1"/>
  <c r="J167" i="1"/>
  <c r="O168" i="1"/>
  <c r="O167" i="1" s="1"/>
  <c r="N170" i="1"/>
  <c r="L170" i="1"/>
  <c r="K169" i="1"/>
  <c r="K184" i="1"/>
  <c r="N185" i="1"/>
  <c r="N184" i="1" s="1"/>
  <c r="L185" i="1"/>
  <c r="L184" i="1" s="1"/>
  <c r="L189" i="1"/>
  <c r="O89" i="1"/>
  <c r="O92" i="1"/>
  <c r="O91" i="1" s="1"/>
  <c r="N101" i="1"/>
  <c r="N100" i="1" s="1"/>
  <c r="L103" i="1"/>
  <c r="L102" i="1" s="1"/>
  <c r="O133" i="1"/>
  <c r="O132" i="1" s="1"/>
  <c r="L148" i="1"/>
  <c r="K51" i="1"/>
  <c r="K66" i="1"/>
  <c r="O88" i="1"/>
  <c r="K89" i="1"/>
  <c r="K94" i="1"/>
  <c r="K95" i="1"/>
  <c r="K96" i="1"/>
  <c r="K97" i="1"/>
  <c r="O107" i="1"/>
  <c r="O106" i="1" s="1"/>
  <c r="K120" i="1"/>
  <c r="K123" i="1"/>
  <c r="K129" i="1"/>
  <c r="I128" i="1"/>
  <c r="N138" i="1"/>
  <c r="L138" i="1"/>
  <c r="O159" i="1"/>
  <c r="K159" i="1"/>
  <c r="O161" i="1"/>
  <c r="K161" i="1"/>
  <c r="N191" i="1"/>
  <c r="N190" i="1" s="1"/>
  <c r="L191" i="1"/>
  <c r="L190" i="1" s="1"/>
  <c r="K190" i="1"/>
  <c r="J118" i="1"/>
  <c r="O119" i="1"/>
  <c r="J141" i="1"/>
  <c r="O142" i="1"/>
  <c r="O141" i="1" s="1"/>
  <c r="K142" i="1"/>
  <c r="K143" i="1"/>
  <c r="N144" i="1"/>
  <c r="L144" i="1"/>
  <c r="N147" i="1"/>
  <c r="L147" i="1"/>
  <c r="K150" i="1"/>
  <c r="I149" i="1"/>
  <c r="K152" i="1"/>
  <c r="J151" i="1"/>
  <c r="O152" i="1"/>
  <c r="O151" i="1" s="1"/>
  <c r="K165" i="1"/>
  <c r="N166" i="1"/>
  <c r="N165" i="1" s="1"/>
  <c r="N172" i="1"/>
  <c r="L172" i="1"/>
  <c r="L187" i="1"/>
  <c r="K186" i="1"/>
  <c r="N187" i="1"/>
  <c r="K92" i="1"/>
  <c r="K99" i="1"/>
  <c r="K105" i="1"/>
  <c r="I104" i="1"/>
  <c r="N110" i="1"/>
  <c r="L110" i="1"/>
  <c r="K109" i="1"/>
  <c r="N113" i="1"/>
  <c r="O117" i="1"/>
  <c r="O116" i="1" s="1"/>
  <c r="K117" i="1"/>
  <c r="K119" i="1"/>
  <c r="K122" i="1"/>
  <c r="K125" i="1"/>
  <c r="K131" i="1"/>
  <c r="J130" i="1"/>
  <c r="N134" i="1"/>
  <c r="L134" i="1"/>
  <c r="L137" i="1"/>
  <c r="O150" i="1"/>
  <c r="O149" i="1" s="1"/>
  <c r="N154" i="1"/>
  <c r="N153" i="1" s="1"/>
  <c r="L154" i="1"/>
  <c r="L153" i="1" s="1"/>
  <c r="K153" i="1"/>
  <c r="L166" i="1"/>
  <c r="L165" i="1" s="1"/>
  <c r="I83" i="1"/>
  <c r="O85" i="1"/>
  <c r="K86" i="1"/>
  <c r="J98" i="1"/>
  <c r="O105" i="1"/>
  <c r="O104" i="1" s="1"/>
  <c r="N108" i="1"/>
  <c r="O140" i="1"/>
  <c r="O139" i="1" s="1"/>
  <c r="N146" i="1"/>
  <c r="L146" i="1"/>
  <c r="J157" i="1"/>
  <c r="O158" i="1"/>
  <c r="K158" i="1"/>
  <c r="O160" i="1"/>
  <c r="K160" i="1"/>
  <c r="O162" i="1"/>
  <c r="K162" i="1"/>
  <c r="N171" i="1"/>
  <c r="L171" i="1"/>
  <c r="L188" i="1"/>
  <c r="N188" i="1"/>
  <c r="I190" i="1"/>
  <c r="O191" i="1"/>
  <c r="O190" i="1" s="1"/>
  <c r="K177" i="1"/>
  <c r="K181" i="1"/>
  <c r="L183" i="1"/>
  <c r="L182" i="1" s="1"/>
  <c r="O187" i="1"/>
  <c r="O188" i="1"/>
  <c r="O189" i="1"/>
  <c r="K140" i="1"/>
  <c r="K156" i="1"/>
  <c r="O166" i="1"/>
  <c r="O165" i="1" s="1"/>
  <c r="K175" i="1"/>
  <c r="K178" i="1"/>
  <c r="K179" i="1"/>
  <c r="O185" i="1"/>
  <c r="O184" i="1" s="1"/>
  <c r="J186" i="1"/>
  <c r="K193" i="1"/>
  <c r="L173" i="1"/>
  <c r="O177" i="1"/>
  <c r="O176" i="1" s="1"/>
  <c r="O181" i="1"/>
  <c r="O180" i="1" s="1"/>
  <c r="O83" i="1" l="1"/>
  <c r="N31" i="1"/>
  <c r="L124" i="1"/>
  <c r="N124" i="1"/>
  <c r="N45" i="1"/>
  <c r="N43" i="1" s="1"/>
  <c r="L45" i="1"/>
  <c r="L43" i="1" s="1"/>
  <c r="N15" i="1"/>
  <c r="L127" i="1"/>
  <c r="L126" i="1" s="1"/>
  <c r="N127" i="1"/>
  <c r="N126" i="1" s="1"/>
  <c r="O118" i="1"/>
  <c r="L145" i="1"/>
  <c r="L143" i="1" s="1"/>
  <c r="L13" i="1"/>
  <c r="N30" i="1"/>
  <c r="N183" i="1"/>
  <c r="N182" i="1" s="1"/>
  <c r="O58" i="1"/>
  <c r="L121" i="1"/>
  <c r="N121" i="1"/>
  <c r="J7" i="1"/>
  <c r="L101" i="1"/>
  <c r="L100" i="1" s="1"/>
  <c r="K100" i="1"/>
  <c r="L60" i="1"/>
  <c r="N60" i="1"/>
  <c r="K43" i="1"/>
  <c r="L122" i="1"/>
  <c r="N122" i="1"/>
  <c r="N181" i="1"/>
  <c r="N180" i="1" s="1"/>
  <c r="L181" i="1"/>
  <c r="L180" i="1" s="1"/>
  <c r="K180" i="1"/>
  <c r="L186" i="1"/>
  <c r="L24" i="1"/>
  <c r="N24" i="1"/>
  <c r="N57" i="1"/>
  <c r="N56" i="1" s="1"/>
  <c r="L57" i="1"/>
  <c r="L56" i="1" s="1"/>
  <c r="K56" i="1"/>
  <c r="N39" i="1"/>
  <c r="L39" i="1"/>
  <c r="L28" i="1"/>
  <c r="N28" i="1"/>
  <c r="K149" i="1"/>
  <c r="N150" i="1"/>
  <c r="N149" i="1" s="1"/>
  <c r="L150" i="1"/>
  <c r="L149" i="1" s="1"/>
  <c r="N156" i="1"/>
  <c r="N155" i="1" s="1"/>
  <c r="K155" i="1"/>
  <c r="L156" i="1"/>
  <c r="L155" i="1" s="1"/>
  <c r="K128" i="1"/>
  <c r="N129" i="1"/>
  <c r="N128" i="1" s="1"/>
  <c r="L129" i="1"/>
  <c r="L128" i="1" s="1"/>
  <c r="L59" i="1"/>
  <c r="K58" i="1"/>
  <c r="N59" i="1"/>
  <c r="N178" i="1"/>
  <c r="L178" i="1"/>
  <c r="L142" i="1"/>
  <c r="L141" i="1" s="1"/>
  <c r="K141" i="1"/>
  <c r="N142" i="1"/>
  <c r="N141" i="1" s="1"/>
  <c r="L158" i="1"/>
  <c r="K157" i="1"/>
  <c r="N158" i="1"/>
  <c r="N95" i="1"/>
  <c r="L95" i="1"/>
  <c r="L107" i="1"/>
  <c r="L106" i="1" s="1"/>
  <c r="K106" i="1"/>
  <c r="N107" i="1"/>
  <c r="N106" i="1" s="1"/>
  <c r="N76" i="1"/>
  <c r="N75" i="1" s="1"/>
  <c r="L76" i="1"/>
  <c r="L75" i="1" s="1"/>
  <c r="K75" i="1"/>
  <c r="K54" i="1"/>
  <c r="N55" i="1"/>
  <c r="N54" i="1" s="1"/>
  <c r="L55" i="1"/>
  <c r="L54" i="1" s="1"/>
  <c r="N140" i="1"/>
  <c r="N139" i="1" s="1"/>
  <c r="K139" i="1"/>
  <c r="L140" i="1"/>
  <c r="L139" i="1" s="1"/>
  <c r="N177" i="1"/>
  <c r="L177" i="1"/>
  <c r="K176" i="1"/>
  <c r="O157" i="1"/>
  <c r="K104" i="1"/>
  <c r="N105" i="1"/>
  <c r="N104" i="1" s="1"/>
  <c r="L105" i="1"/>
  <c r="L104" i="1" s="1"/>
  <c r="L152" i="1"/>
  <c r="L151" i="1" s="1"/>
  <c r="K151" i="1"/>
  <c r="N152" i="1"/>
  <c r="N151" i="1" s="1"/>
  <c r="N143" i="1"/>
  <c r="L159" i="1"/>
  <c r="N159" i="1"/>
  <c r="L123" i="1"/>
  <c r="N123" i="1"/>
  <c r="K93" i="1"/>
  <c r="N94" i="1"/>
  <c r="N93" i="1" s="1"/>
  <c r="L94" i="1"/>
  <c r="L169" i="1"/>
  <c r="N133" i="1"/>
  <c r="N132" i="1" s="1"/>
  <c r="L133" i="1"/>
  <c r="L132" i="1" s="1"/>
  <c r="K132" i="1"/>
  <c r="L53" i="1"/>
  <c r="L52" i="1" s="1"/>
  <c r="N53" i="1"/>
  <c r="N52" i="1" s="1"/>
  <c r="K52" i="1"/>
  <c r="N82" i="1"/>
  <c r="N81" i="1" s="1"/>
  <c r="K81" i="1"/>
  <c r="L82" i="1"/>
  <c r="L81" i="1" s="1"/>
  <c r="O35" i="1"/>
  <c r="L21" i="1"/>
  <c r="N21" i="1"/>
  <c r="K20" i="1"/>
  <c r="L9" i="1"/>
  <c r="N179" i="1"/>
  <c r="L179" i="1"/>
  <c r="L162" i="1"/>
  <c r="N162" i="1"/>
  <c r="L125" i="1"/>
  <c r="N125" i="1"/>
  <c r="N99" i="1"/>
  <c r="N98" i="1" s="1"/>
  <c r="L99" i="1"/>
  <c r="L98" i="1" s="1"/>
  <c r="K98" i="1"/>
  <c r="L120" i="1"/>
  <c r="N120" i="1"/>
  <c r="N89" i="1"/>
  <c r="L89" i="1"/>
  <c r="N169" i="1"/>
  <c r="L90" i="1"/>
  <c r="N90" i="1"/>
  <c r="N115" i="1"/>
  <c r="L115" i="1"/>
  <c r="L87" i="1"/>
  <c r="N87" i="1"/>
  <c r="L27" i="1"/>
  <c r="N27" i="1"/>
  <c r="K26" i="1"/>
  <c r="N36" i="1"/>
  <c r="K35" i="1"/>
  <c r="L36" i="1"/>
  <c r="N71" i="1"/>
  <c r="L71" i="1"/>
  <c r="N37" i="1"/>
  <c r="L37" i="1"/>
  <c r="O20" i="1"/>
  <c r="O7" i="1" s="1"/>
  <c r="L92" i="1"/>
  <c r="L91" i="1" s="1"/>
  <c r="K91" i="1"/>
  <c r="N92" i="1"/>
  <c r="N91" i="1" s="1"/>
  <c r="L84" i="1"/>
  <c r="K83" i="1"/>
  <c r="N84" i="1"/>
  <c r="N112" i="1"/>
  <c r="L112" i="1"/>
  <c r="L25" i="1"/>
  <c r="N25" i="1"/>
  <c r="L61" i="1"/>
  <c r="N61" i="1"/>
  <c r="L68" i="1"/>
  <c r="L67" i="1" s="1"/>
  <c r="N68" i="1"/>
  <c r="N67" i="1" s="1"/>
  <c r="K67" i="1"/>
  <c r="N23" i="1"/>
  <c r="L23" i="1"/>
  <c r="N74" i="1"/>
  <c r="L74" i="1"/>
  <c r="L69" i="1" s="1"/>
  <c r="I7" i="1"/>
  <c r="N193" i="1"/>
  <c r="N192" i="1" s="1"/>
  <c r="L193" i="1"/>
  <c r="L192" i="1" s="1"/>
  <c r="K192" i="1"/>
  <c r="N175" i="1"/>
  <c r="N174" i="1" s="1"/>
  <c r="L175" i="1"/>
  <c r="L174" i="1" s="1"/>
  <c r="K174" i="1"/>
  <c r="O186" i="1"/>
  <c r="L160" i="1"/>
  <c r="N160" i="1"/>
  <c r="N86" i="1"/>
  <c r="L86" i="1"/>
  <c r="L119" i="1"/>
  <c r="N119" i="1"/>
  <c r="K118" i="1"/>
  <c r="L109" i="1"/>
  <c r="N186" i="1"/>
  <c r="N97" i="1"/>
  <c r="L97" i="1"/>
  <c r="K65" i="1"/>
  <c r="N66" i="1"/>
  <c r="N65" i="1" s="1"/>
  <c r="L66" i="1"/>
  <c r="L65" i="1" s="1"/>
  <c r="N78" i="1"/>
  <c r="N77" i="1" s="1"/>
  <c r="L78" i="1"/>
  <c r="L77" i="1" s="1"/>
  <c r="K77" i="1"/>
  <c r="L42" i="1"/>
  <c r="L41" i="1" s="1"/>
  <c r="N42" i="1"/>
  <c r="N41" i="1" s="1"/>
  <c r="K41" i="1"/>
  <c r="L131" i="1"/>
  <c r="L130" i="1" s="1"/>
  <c r="N131" i="1"/>
  <c r="N130" i="1" s="1"/>
  <c r="K130" i="1"/>
  <c r="N117" i="1"/>
  <c r="N116" i="1" s="1"/>
  <c r="L117" i="1"/>
  <c r="L116" i="1" s="1"/>
  <c r="K116" i="1"/>
  <c r="L161" i="1"/>
  <c r="N161" i="1"/>
  <c r="N96" i="1"/>
  <c r="L96" i="1"/>
  <c r="K50" i="1"/>
  <c r="N51" i="1"/>
  <c r="N50" i="1" s="1"/>
  <c r="L51" i="1"/>
  <c r="L50" i="1" s="1"/>
  <c r="L168" i="1"/>
  <c r="L167" i="1" s="1"/>
  <c r="N168" i="1"/>
  <c r="N167" i="1" s="1"/>
  <c r="K167" i="1"/>
  <c r="L62" i="1"/>
  <c r="N62" i="1"/>
  <c r="L38" i="1"/>
  <c r="N38" i="1"/>
  <c r="L22" i="1"/>
  <c r="N22" i="1"/>
  <c r="N17" i="1"/>
  <c r="N8" i="1" s="1"/>
  <c r="L17" i="1"/>
  <c r="N40" i="1"/>
  <c r="L40" i="1"/>
  <c r="K69" i="1"/>
  <c r="N35" i="1" l="1"/>
  <c r="L8" i="1"/>
  <c r="N109" i="1"/>
  <c r="N26" i="1"/>
  <c r="K7" i="1"/>
  <c r="N69" i="1"/>
  <c r="N83" i="1"/>
  <c r="N157" i="1"/>
  <c r="N118" i="1"/>
  <c r="L83" i="1"/>
  <c r="L118" i="1"/>
  <c r="L176" i="1"/>
  <c r="L157" i="1"/>
  <c r="N58" i="1"/>
  <c r="L26" i="1"/>
  <c r="N20" i="1"/>
  <c r="N176" i="1"/>
  <c r="L35" i="1"/>
  <c r="L20" i="1"/>
  <c r="L93" i="1"/>
  <c r="L58" i="1"/>
  <c r="L7" i="1" l="1"/>
  <c r="N7" i="1"/>
</calcChain>
</file>

<file path=xl/sharedStrings.xml><?xml version="1.0" encoding="utf-8"?>
<sst xmlns="http://schemas.openxmlformats.org/spreadsheetml/2006/main" count="596" uniqueCount="331">
  <si>
    <t>附表2</t>
  </si>
  <si>
    <t>附件2：</t>
  </si>
  <si>
    <t>提前下达2023年学前教育家庭经济困难幼儿补助资金安排明细表</t>
  </si>
  <si>
    <t>计算单位：人、元</t>
  </si>
  <si>
    <t>用款单位编码</t>
  </si>
  <si>
    <t>用款单位名称</t>
  </si>
  <si>
    <t>具体实施单位</t>
  </si>
  <si>
    <t>基础数据</t>
  </si>
  <si>
    <t>清算2022年省级以上资金</t>
  </si>
  <si>
    <t>预算2023年省级以上资金</t>
  </si>
  <si>
    <t>抵扣后应安排的省级以上资金</t>
  </si>
  <si>
    <t>本次实际安排省级以上资金</t>
  </si>
  <si>
    <t>待以后年度抵扣资金</t>
  </si>
  <si>
    <t xml:space="preserve">备注 </t>
  </si>
  <si>
    <t>2022年春季学期资助人数</t>
  </si>
  <si>
    <t>2022年秋季学期资助人数</t>
  </si>
  <si>
    <t>省级以上财政分担比例（%）</t>
  </si>
  <si>
    <t>粤财科教[2021]258号预算安排2022年资金</t>
  </si>
  <si>
    <t>部分区县申请增减资金</t>
  </si>
  <si>
    <t>合计</t>
  </si>
  <si>
    <t>中央资金</t>
  </si>
  <si>
    <t>省级资金</t>
  </si>
  <si>
    <t>A</t>
  </si>
  <si>
    <t>B</t>
  </si>
  <si>
    <t>C</t>
  </si>
  <si>
    <t>D</t>
  </si>
  <si>
    <t>E</t>
  </si>
  <si>
    <t>F</t>
  </si>
  <si>
    <t>G</t>
  </si>
  <si>
    <t>H</t>
  </si>
  <si>
    <t>I=(D+E)*500*F-G</t>
  </si>
  <si>
    <t>J=E*1000*F</t>
  </si>
  <si>
    <t>K=J+I+H&gt;0</t>
  </si>
  <si>
    <t>L=M+N</t>
  </si>
  <si>
    <t>M</t>
  </si>
  <si>
    <t>N=K-M</t>
  </si>
  <si>
    <t>O=J+I+H&lt;0</t>
  </si>
  <si>
    <t>P</t>
  </si>
  <si>
    <t>440199000</t>
  </si>
  <si>
    <t>广州市</t>
  </si>
  <si>
    <t>440104000</t>
  </si>
  <si>
    <t>越秀区</t>
  </si>
  <si>
    <t>440105000</t>
  </si>
  <si>
    <t>海珠区</t>
  </si>
  <si>
    <t>440103000</t>
  </si>
  <si>
    <t>荔湾区</t>
  </si>
  <si>
    <t>440106000</t>
  </si>
  <si>
    <t>天河区</t>
  </si>
  <si>
    <t>440111000</t>
  </si>
  <si>
    <t>白云区</t>
  </si>
  <si>
    <t>440112000</t>
  </si>
  <si>
    <t>黄埔区</t>
  </si>
  <si>
    <t>440114000</t>
  </si>
  <si>
    <t>花都区</t>
  </si>
  <si>
    <t>440113000</t>
  </si>
  <si>
    <t>番禺区</t>
  </si>
  <si>
    <t>440115000</t>
  </si>
  <si>
    <t>南沙区</t>
  </si>
  <si>
    <t>440117000</t>
  </si>
  <si>
    <t>从化区</t>
  </si>
  <si>
    <t>440118000</t>
  </si>
  <si>
    <t>增城区</t>
  </si>
  <si>
    <t>440499000</t>
  </si>
  <si>
    <t>珠海市</t>
  </si>
  <si>
    <t>440400000</t>
  </si>
  <si>
    <t>珠海市本级</t>
  </si>
  <si>
    <t>珠海市高新区</t>
  </si>
  <si>
    <t>横琴粤澳深度合作区</t>
  </si>
  <si>
    <t>440402000</t>
  </si>
  <si>
    <t>香洲区</t>
  </si>
  <si>
    <t>440404000</t>
  </si>
  <si>
    <t>金湾区</t>
  </si>
  <si>
    <t>440403000</t>
  </si>
  <si>
    <t>斗门区</t>
  </si>
  <si>
    <t>440599000</t>
  </si>
  <si>
    <t>汕头市</t>
  </si>
  <si>
    <t>440511000</t>
  </si>
  <si>
    <t>金平区</t>
  </si>
  <si>
    <t>440507000</t>
  </si>
  <si>
    <t>龙湖区</t>
  </si>
  <si>
    <t>440515000</t>
  </si>
  <si>
    <t>澄海区</t>
  </si>
  <si>
    <t>440512000</t>
  </si>
  <si>
    <t>濠江区</t>
  </si>
  <si>
    <t>440513000</t>
  </si>
  <si>
    <t>潮阳区</t>
  </si>
  <si>
    <t>440514000</t>
  </si>
  <si>
    <t>潮南区</t>
  </si>
  <si>
    <t>440523000</t>
  </si>
  <si>
    <t>南澳县</t>
  </si>
  <si>
    <t>440699000</t>
  </si>
  <si>
    <t>佛山市</t>
  </si>
  <si>
    <t>佛山市本级</t>
  </si>
  <si>
    <t>440604000</t>
  </si>
  <si>
    <t>禅城区</t>
  </si>
  <si>
    <t>440605000</t>
  </si>
  <si>
    <t>南海区</t>
  </si>
  <si>
    <t>440608000</t>
  </si>
  <si>
    <t>高明区</t>
  </si>
  <si>
    <t>440607000</t>
  </si>
  <si>
    <t>三水区</t>
  </si>
  <si>
    <t>440606000</t>
  </si>
  <si>
    <t>顺德区</t>
  </si>
  <si>
    <t>440299000</t>
  </si>
  <si>
    <t>韶关市</t>
  </si>
  <si>
    <t>440204000</t>
  </si>
  <si>
    <t>浈江区</t>
  </si>
  <si>
    <t>440203000</t>
  </si>
  <si>
    <t>武江区</t>
  </si>
  <si>
    <t>440221000</t>
  </si>
  <si>
    <t>曲江区</t>
  </si>
  <si>
    <t>440281000</t>
  </si>
  <si>
    <t>乐昌市</t>
  </si>
  <si>
    <t>440222000</t>
  </si>
  <si>
    <t>始兴县</t>
  </si>
  <si>
    <t>440233000</t>
  </si>
  <si>
    <t>新丰县</t>
  </si>
  <si>
    <t>440282000</t>
  </si>
  <si>
    <t>南雄市</t>
  </si>
  <si>
    <t>440224000</t>
  </si>
  <si>
    <t>仁化县</t>
  </si>
  <si>
    <t>440229000</t>
  </si>
  <si>
    <t>翁源县</t>
  </si>
  <si>
    <t>440232000</t>
  </si>
  <si>
    <t>乳源瑶族自治县</t>
  </si>
  <si>
    <t>441699000</t>
  </si>
  <si>
    <t>河源市</t>
  </si>
  <si>
    <t>441600000</t>
  </si>
  <si>
    <t>河源市本级</t>
  </si>
  <si>
    <t>441602000</t>
  </si>
  <si>
    <t>源城区</t>
  </si>
  <si>
    <t>441625000</t>
  </si>
  <si>
    <t>东源县</t>
  </si>
  <si>
    <t>441624000</t>
  </si>
  <si>
    <t>和平县</t>
  </si>
  <si>
    <t>441622000</t>
  </si>
  <si>
    <t>龙川县</t>
  </si>
  <si>
    <t>441621000</t>
  </si>
  <si>
    <t>紫金县</t>
  </si>
  <si>
    <t>441623000</t>
  </si>
  <si>
    <t>连平县</t>
  </si>
  <si>
    <t>441499000</t>
  </si>
  <si>
    <t>梅州市</t>
  </si>
  <si>
    <t>441400000</t>
  </si>
  <si>
    <t>梅州市本级</t>
  </si>
  <si>
    <t>441402000</t>
  </si>
  <si>
    <t>梅江区</t>
  </si>
  <si>
    <t>441403000</t>
  </si>
  <si>
    <t>梅县区</t>
  </si>
  <si>
    <t>441426000</t>
  </si>
  <si>
    <t>平远县</t>
  </si>
  <si>
    <t>441427000</t>
  </si>
  <si>
    <t>蕉岭县</t>
  </si>
  <si>
    <t>441481000</t>
  </si>
  <si>
    <t>兴宁市</t>
  </si>
  <si>
    <t>441422000</t>
  </si>
  <si>
    <t>大埔县</t>
  </si>
  <si>
    <t>441423000</t>
  </si>
  <si>
    <t>丰顺县</t>
  </si>
  <si>
    <t>441424000</t>
  </si>
  <si>
    <t>五华县</t>
  </si>
  <si>
    <t>441399000</t>
  </si>
  <si>
    <t>惠州市</t>
  </si>
  <si>
    <t>441300000</t>
  </si>
  <si>
    <t>惠州市本级</t>
  </si>
  <si>
    <t>惠州仲恺高新技术产业开发区</t>
  </si>
  <si>
    <t>惠州大亚湾经济技术开发区</t>
  </si>
  <si>
    <t>441302000</t>
  </si>
  <si>
    <t>惠城区</t>
  </si>
  <si>
    <t>441303000</t>
  </si>
  <si>
    <t>惠阳区</t>
  </si>
  <si>
    <t>441323000</t>
  </si>
  <si>
    <t>惠东县</t>
  </si>
  <si>
    <t>441324000</t>
  </si>
  <si>
    <t>龙门县</t>
  </si>
  <si>
    <t>441322000</t>
  </si>
  <si>
    <t>博罗县</t>
  </si>
  <si>
    <t>441599000</t>
  </si>
  <si>
    <t>汕尾市</t>
  </si>
  <si>
    <t>441500000</t>
  </si>
  <si>
    <t>汕尾市本级</t>
  </si>
  <si>
    <t>汕尾市华侨管理区</t>
  </si>
  <si>
    <t>汕尾市红海湾经济开发区</t>
  </si>
  <si>
    <t>441502000</t>
  </si>
  <si>
    <t>城区</t>
  </si>
  <si>
    <t>441581000</t>
  </si>
  <si>
    <t>陆丰市</t>
  </si>
  <si>
    <t>441521000</t>
  </si>
  <si>
    <t>海丰县</t>
  </si>
  <si>
    <t>441523000</t>
  </si>
  <si>
    <t>陆河县</t>
  </si>
  <si>
    <t>441999000</t>
  </si>
  <si>
    <t>东莞市</t>
  </si>
  <si>
    <t>441900000</t>
  </si>
  <si>
    <t>东莞市本级</t>
  </si>
  <si>
    <t>442099000</t>
  </si>
  <si>
    <t>中山市</t>
  </si>
  <si>
    <t>442000000</t>
  </si>
  <si>
    <t>中山市本级</t>
  </si>
  <si>
    <t>中教体请[2021]61号请示需追加364500，粤财科教[2021]258号已追加327300元，本次追加37200元。</t>
  </si>
  <si>
    <t>440784000</t>
  </si>
  <si>
    <t>鹤山市</t>
  </si>
  <si>
    <t>441799000</t>
  </si>
  <si>
    <t>阳江市</t>
  </si>
  <si>
    <t>441700000</t>
  </si>
  <si>
    <t>阳江市本级</t>
  </si>
  <si>
    <t>海陵岛经济开发试验区</t>
  </si>
  <si>
    <t>阳江高新技术开发区</t>
  </si>
  <si>
    <t>441702000</t>
  </si>
  <si>
    <t>江城区</t>
  </si>
  <si>
    <t>441704000</t>
  </si>
  <si>
    <t>阳东区</t>
  </si>
  <si>
    <t>441721000</t>
  </si>
  <si>
    <t>阳西县</t>
  </si>
  <si>
    <t>441781000</t>
  </si>
  <si>
    <t>阳春市</t>
  </si>
  <si>
    <t>440899000</t>
  </si>
  <si>
    <t>湛江市</t>
  </si>
  <si>
    <t>440800000</t>
  </si>
  <si>
    <t>湛江市本级</t>
  </si>
  <si>
    <t>湛江经济技术开发区</t>
  </si>
  <si>
    <t>440802000</t>
  </si>
  <si>
    <t>赤坎区</t>
  </si>
  <si>
    <t>440803000</t>
  </si>
  <si>
    <t>霞山区</t>
  </si>
  <si>
    <t>440811000</t>
  </si>
  <si>
    <t>麻章区</t>
  </si>
  <si>
    <t>440804000</t>
  </si>
  <si>
    <t>坡头区</t>
  </si>
  <si>
    <t>440883000</t>
  </si>
  <si>
    <t>吴川市</t>
  </si>
  <si>
    <t>440823000</t>
  </si>
  <si>
    <t>遂溪县</t>
  </si>
  <si>
    <t>440882000</t>
  </si>
  <si>
    <t>雷州市</t>
  </si>
  <si>
    <t>440881000</t>
  </si>
  <si>
    <t>廉江市</t>
  </si>
  <si>
    <t>440825000</t>
  </si>
  <si>
    <t>徐闻县</t>
  </si>
  <si>
    <t>440999000</t>
  </si>
  <si>
    <t>茂名市</t>
  </si>
  <si>
    <t>440900000</t>
  </si>
  <si>
    <t>茂名市本级</t>
  </si>
  <si>
    <t>茂名市高新开发区</t>
  </si>
  <si>
    <t>茂名市滨海新区</t>
  </si>
  <si>
    <t>440902000</t>
  </si>
  <si>
    <t>茂南区</t>
  </si>
  <si>
    <t>440983000</t>
  </si>
  <si>
    <t>信宜市</t>
  </si>
  <si>
    <t>440904099</t>
  </si>
  <si>
    <t>电白区</t>
  </si>
  <si>
    <t>440981000</t>
  </si>
  <si>
    <t>高州市</t>
  </si>
  <si>
    <t>440982000</t>
  </si>
  <si>
    <t>化州市</t>
  </si>
  <si>
    <t>441299000</t>
  </si>
  <si>
    <t>肇庆市</t>
  </si>
  <si>
    <t>441200000</t>
  </si>
  <si>
    <t>肇庆市本级</t>
  </si>
  <si>
    <t>肇庆高新技术产业开发区</t>
  </si>
  <si>
    <t>441202000</t>
  </si>
  <si>
    <t>端州区</t>
  </si>
  <si>
    <t>441203000</t>
  </si>
  <si>
    <t>鼎湖区</t>
  </si>
  <si>
    <t>441284000</t>
  </si>
  <si>
    <t>四会市</t>
  </si>
  <si>
    <t>441204000</t>
  </si>
  <si>
    <t>高要区</t>
  </si>
  <si>
    <t>441223000</t>
  </si>
  <si>
    <t>广宁县</t>
  </si>
  <si>
    <t>441226000</t>
  </si>
  <si>
    <t>德庆县</t>
  </si>
  <si>
    <t>441225000</t>
  </si>
  <si>
    <t>封开县</t>
  </si>
  <si>
    <t>441224000</t>
  </si>
  <si>
    <t>怀集县</t>
  </si>
  <si>
    <t>441899000</t>
  </si>
  <si>
    <t>清远市</t>
  </si>
  <si>
    <t>441802000</t>
  </si>
  <si>
    <t>清城区</t>
  </si>
  <si>
    <t>441803000</t>
  </si>
  <si>
    <t>清新区</t>
  </si>
  <si>
    <t>441882000</t>
  </si>
  <si>
    <t>连州市</t>
  </si>
  <si>
    <t>441821000</t>
  </si>
  <si>
    <t>佛冈县</t>
  </si>
  <si>
    <t>441823000</t>
  </si>
  <si>
    <t>阳山县</t>
  </si>
  <si>
    <t>441881000</t>
  </si>
  <si>
    <t>英德市</t>
  </si>
  <si>
    <t>441825000</t>
  </si>
  <si>
    <t>连山壮族瑶族自治县</t>
  </si>
  <si>
    <t>441826000</t>
  </si>
  <si>
    <t>连南瑶族自治县</t>
  </si>
  <si>
    <t>445199000</t>
  </si>
  <si>
    <t>潮州市</t>
  </si>
  <si>
    <t>445100000</t>
  </si>
  <si>
    <t>潮州市本级</t>
  </si>
  <si>
    <t>枫溪区财政局</t>
  </si>
  <si>
    <t>445102000</t>
  </si>
  <si>
    <t>湘桥区</t>
  </si>
  <si>
    <t>445103000</t>
  </si>
  <si>
    <t>潮安区</t>
  </si>
  <si>
    <t>445122000</t>
  </si>
  <si>
    <t>饶平县</t>
  </si>
  <si>
    <t>445299000</t>
  </si>
  <si>
    <t>揭阳市</t>
  </si>
  <si>
    <t>揭阳市本级</t>
  </si>
  <si>
    <t>445202000</t>
  </si>
  <si>
    <t>榕城区</t>
  </si>
  <si>
    <t>粤财科教[2021]258号预算安排2022年资金，榕城区757350元，空港经济区959650元，共计1717000元，统筹到榕城区进行清算。</t>
  </si>
  <si>
    <t>445203000</t>
  </si>
  <si>
    <t>揭东区</t>
  </si>
  <si>
    <t>445281000</t>
  </si>
  <si>
    <t>普宁市</t>
  </si>
  <si>
    <t>445222000</t>
  </si>
  <si>
    <t>揭西县</t>
  </si>
  <si>
    <t>445224000</t>
  </si>
  <si>
    <t>惠来县</t>
  </si>
  <si>
    <t>445399000</t>
  </si>
  <si>
    <t>云浮市</t>
  </si>
  <si>
    <t>445302000</t>
  </si>
  <si>
    <t>云城区</t>
  </si>
  <si>
    <t>445322000</t>
  </si>
  <si>
    <t>郁南县</t>
  </si>
  <si>
    <t>445303000</t>
  </si>
  <si>
    <t>云安区</t>
  </si>
  <si>
    <t>445381000</t>
  </si>
  <si>
    <t>罗定市</t>
  </si>
  <si>
    <t>445321000</t>
  </si>
  <si>
    <t>新兴县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</si>
</sst>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.0_ "/>
    <numFmt numFmtId="177" formatCode="0_ "/>
    <numFmt numFmtId="178" formatCode="_ * #,##0_ ;_ * \-#,##0_ ;_ * &quot;-&quot;??_ ;_ @_ "/>
    <numFmt numFmtId="179" formatCode="#,##0_ ;[Red]\-#,##0\ "/>
    <numFmt numFmtId="180" formatCode="#,##0_ "/>
    <numFmt numFmtId="181" formatCode="#,##0.0_ ;[Red]\-#,##0.0\ "/>
  </numFmts>
  <fonts count="13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黑体"/>
      <family val="3"/>
      <charset val="134"/>
    </font>
    <font>
      <sz val="18"/>
      <name val="方正小标宋简体"/>
      <charset val="134"/>
    </font>
    <font>
      <b/>
      <sz val="12"/>
      <name val="宋体"/>
      <family val="3"/>
      <charset val="134"/>
    </font>
    <font>
      <sz val="12"/>
      <name val="方正姚体"/>
      <family val="3"/>
      <charset val="134"/>
    </font>
    <font>
      <b/>
      <sz val="14"/>
      <name val="方正姚体"/>
      <family val="3"/>
      <charset val="134"/>
    </font>
    <font>
      <b/>
      <sz val="10"/>
      <name val="宋体"/>
      <family val="3"/>
      <charset val="134"/>
    </font>
    <font>
      <sz val="8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78" fontId="1" fillId="0" borderId="0" xfId="1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7" fontId="5" fillId="0" borderId="0" xfId="0" applyNumberFormat="1" applyFont="1" applyFill="1" applyBorder="1" applyAlignment="1" applyProtection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2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179" fontId="1" fillId="0" borderId="1" xfId="0" applyNumberFormat="1" applyFont="1" applyFill="1" applyBorder="1" applyAlignment="1">
      <alignment horizontal="right" vertical="center"/>
    </xf>
    <xf numFmtId="9" fontId="1" fillId="0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78" fontId="1" fillId="0" borderId="0" xfId="1" applyNumberFormat="1" applyFont="1" applyFill="1" applyBorder="1" applyAlignment="1" applyProtection="1">
      <alignment horizontal="center" vertical="center" wrapText="1"/>
    </xf>
    <xf numFmtId="178" fontId="6" fillId="0" borderId="1" xfId="1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81" fontId="2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79" fontId="5" fillId="0" borderId="1" xfId="1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</cellXfs>
  <cellStyles count="5">
    <cellStyle name="百分比" xfId="2" builtinId="5"/>
    <cellStyle name="常规" xfId="0" builtinId="0"/>
    <cellStyle name="常规 3" xfId="3"/>
    <cellStyle name="常规_2011年秋季学期广东省普通高中国家助学金安排表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V194"/>
  <sheetViews>
    <sheetView tabSelected="1" topLeftCell="B1" zoomScale="80" zoomScaleNormal="80" workbookViewId="0">
      <selection activeCell="M196" sqref="M196"/>
    </sheetView>
  </sheetViews>
  <sheetFormatPr defaultColWidth="9.875" defaultRowHeight="30" customHeight="1" x14ac:dyDescent="0.15"/>
  <cols>
    <col min="1" max="1" width="15" style="1" hidden="1" customWidth="1"/>
    <col min="2" max="2" width="16.75" style="1" customWidth="1"/>
    <col min="3" max="3" width="15.625" style="1" customWidth="1"/>
    <col min="4" max="8" width="17.5" style="3" hidden="1" customWidth="1"/>
    <col min="9" max="9" width="17.5" style="4" hidden="1" customWidth="1"/>
    <col min="10" max="11" width="17.5" style="3" hidden="1" customWidth="1"/>
    <col min="12" max="12" width="13.75" style="5" customWidth="1"/>
    <col min="13" max="13" width="12.5" style="5" customWidth="1"/>
    <col min="14" max="14" width="17.5" style="3" customWidth="1"/>
    <col min="15" max="15" width="13.875" style="3" customWidth="1"/>
    <col min="16" max="16" width="13.75" style="3" customWidth="1"/>
    <col min="17" max="256" width="9.875" style="3"/>
  </cols>
  <sheetData>
    <row r="1" spans="1:16" ht="24" customHeight="1" x14ac:dyDescent="0.15">
      <c r="A1" s="6" t="s">
        <v>0</v>
      </c>
      <c r="B1" s="7" t="s">
        <v>1</v>
      </c>
      <c r="D1" s="1"/>
      <c r="E1" s="1"/>
      <c r="F1" s="1"/>
      <c r="G1" s="1"/>
      <c r="H1" s="1"/>
      <c r="I1" s="25"/>
      <c r="J1" s="1"/>
      <c r="K1" s="1"/>
      <c r="L1" s="1"/>
      <c r="M1" s="1"/>
      <c r="N1" s="1"/>
      <c r="O1" s="1"/>
    </row>
    <row r="2" spans="1:16" ht="42" customHeight="1" x14ac:dyDescent="0.15">
      <c r="A2" s="42" t="s">
        <v>2</v>
      </c>
      <c r="B2" s="42"/>
      <c r="C2" s="42"/>
      <c r="D2" s="42"/>
      <c r="E2" s="42"/>
      <c r="F2" s="42"/>
      <c r="G2" s="42"/>
      <c r="H2" s="42"/>
      <c r="I2" s="43"/>
      <c r="J2" s="42"/>
      <c r="K2" s="42"/>
      <c r="L2" s="42"/>
      <c r="M2" s="42"/>
      <c r="N2" s="42"/>
      <c r="O2" s="42"/>
      <c r="P2" s="42"/>
    </row>
    <row r="3" spans="1:16" ht="30" customHeight="1" x14ac:dyDescent="0.15">
      <c r="B3" s="8"/>
      <c r="C3" s="8"/>
      <c r="D3" s="9"/>
      <c r="E3" s="9"/>
      <c r="F3" s="9"/>
      <c r="G3" s="9"/>
      <c r="H3" s="9"/>
      <c r="I3" s="26"/>
      <c r="J3" s="9"/>
      <c r="K3" s="9"/>
      <c r="L3" s="27"/>
      <c r="M3" s="27"/>
      <c r="O3" s="44" t="s">
        <v>3</v>
      </c>
      <c r="P3" s="44"/>
    </row>
    <row r="4" spans="1:16" s="1" customFormat="1" ht="42.95" customHeight="1" x14ac:dyDescent="0.15">
      <c r="A4" s="50" t="s">
        <v>4</v>
      </c>
      <c r="B4" s="50" t="s">
        <v>5</v>
      </c>
      <c r="C4" s="50" t="s">
        <v>6</v>
      </c>
      <c r="D4" s="45" t="s">
        <v>7</v>
      </c>
      <c r="E4" s="46"/>
      <c r="F4" s="46"/>
      <c r="G4" s="46"/>
      <c r="H4" s="47"/>
      <c r="I4" s="51" t="s">
        <v>8</v>
      </c>
      <c r="J4" s="52" t="s">
        <v>9</v>
      </c>
      <c r="K4" s="52" t="s">
        <v>10</v>
      </c>
      <c r="L4" s="48" t="s">
        <v>11</v>
      </c>
      <c r="M4" s="48"/>
      <c r="N4" s="48"/>
      <c r="O4" s="53" t="s">
        <v>12</v>
      </c>
      <c r="P4" s="53" t="s">
        <v>13</v>
      </c>
    </row>
    <row r="5" spans="1:16" s="1" customFormat="1" ht="51" customHeight="1" x14ac:dyDescent="0.15">
      <c r="A5" s="50"/>
      <c r="B5" s="50"/>
      <c r="C5" s="50"/>
      <c r="D5" s="10" t="s">
        <v>14</v>
      </c>
      <c r="E5" s="10" t="s">
        <v>15</v>
      </c>
      <c r="F5" s="11" t="s">
        <v>16</v>
      </c>
      <c r="G5" s="12" t="s">
        <v>17</v>
      </c>
      <c r="H5" s="10" t="s">
        <v>18</v>
      </c>
      <c r="I5" s="51"/>
      <c r="J5" s="52"/>
      <c r="K5" s="52"/>
      <c r="L5" s="28" t="s">
        <v>19</v>
      </c>
      <c r="M5" s="28" t="s">
        <v>20</v>
      </c>
      <c r="N5" s="29" t="s">
        <v>21</v>
      </c>
      <c r="O5" s="54"/>
      <c r="P5" s="54"/>
    </row>
    <row r="6" spans="1:16" s="2" customFormat="1" ht="27" hidden="1" customHeight="1" x14ac:dyDescent="0.15">
      <c r="A6" s="13" t="s">
        <v>22</v>
      </c>
      <c r="B6" s="13" t="s">
        <v>23</v>
      </c>
      <c r="C6" s="13" t="s">
        <v>24</v>
      </c>
      <c r="D6" s="14" t="s">
        <v>25</v>
      </c>
      <c r="E6" s="14" t="s">
        <v>26</v>
      </c>
      <c r="F6" s="14" t="s">
        <v>27</v>
      </c>
      <c r="G6" s="14" t="s">
        <v>28</v>
      </c>
      <c r="H6" s="14" t="s">
        <v>29</v>
      </c>
      <c r="I6" s="30" t="s">
        <v>30</v>
      </c>
      <c r="J6" s="14" t="s">
        <v>31</v>
      </c>
      <c r="K6" s="14" t="s">
        <v>32</v>
      </c>
      <c r="L6" s="31" t="s">
        <v>33</v>
      </c>
      <c r="M6" s="31" t="s">
        <v>34</v>
      </c>
      <c r="N6" s="32" t="s">
        <v>35</v>
      </c>
      <c r="O6" s="33" t="s">
        <v>36</v>
      </c>
      <c r="P6" s="34" t="s">
        <v>37</v>
      </c>
    </row>
    <row r="7" spans="1:16" ht="30" hidden="1" customHeight="1" x14ac:dyDescent="0.15">
      <c r="A7" s="49" t="s">
        <v>19</v>
      </c>
      <c r="B7" s="49"/>
      <c r="C7" s="49"/>
      <c r="D7" s="16" t="e">
        <f>D8+D20+D26+D33+D35+D41+D43+D50+D52+D54+D56+D58+D63+D65+D67+D69+D75+D77+D79+D81+D83+D91+D93+D98+D100+D102+D104+D106+#REF!+D109+D116+D118+D126+D128+D130+D132+D139+D141+D143+D149+D151+D153+D155+D157+D163+D165+D167+D169+D174+D176+D180+D182+D184+D186+D190+D192</f>
        <v>#REF!</v>
      </c>
      <c r="E7" s="16" t="e">
        <f>E8+E20+E26+E33+E35+E41+E43+E50+E52+E54+E56+E58+E63+E65+E67+E69+E75+E77+E79+E81+E83+E91+E93+E98+E100+E102+E104+E106+#REF!+E109+E116+E118+E126+E128+E130+E132+E139+E141+E143+E149+E151+E153+E155+E157+E163+E165+E167+E169+E174+E176+E180+E182+E184+E186+E190+E192</f>
        <v>#REF!</v>
      </c>
      <c r="F7" s="16"/>
      <c r="G7" s="16" t="e">
        <f>G8+G20+G26+G33+G35+G41+G43+G50+G52+G54+G56+G58+G63+G65+G67+G69+G75+G77+G79+G81+G83+G91+G93+G98+G100+G102+G104+G106+#REF!+G109+G116+G118+G126+G128+G130+G132+G139+G141+G143+G149+G151+G153+G155+G157+G163+G165+G167+G169+G174+G176+G180+G182+G184+G186+G190+G192</f>
        <v>#REF!</v>
      </c>
      <c r="H7" s="16" t="e">
        <f>H8+H20+H26+H33+H35+H41+H43+H50+H52+H54+H56+H58+H63+H65+H67+H69+H75+H77+H79+H81+H83+H91+H93+H98+H100+H102+H104+H106+#REF!+H109+H116+H118+H126+H128+H130+H132+H139+H141+H143+H149+H151+H153+H155+H157+H163+H165+H167+H169+H174+H176+H180+H182+H184+H186+H190+H192</f>
        <v>#REF!</v>
      </c>
      <c r="I7" s="17" t="e">
        <f>I8+I20+I26+I33+I35+I41+I43+I50+I52+I54+I56+I58+I63+I65+I67+I69+I75+I77+I79+I81+I83+I91+I93+I98+I100+I102+I104+I106+#REF!+I109+I116+I118+I126+I128+I130+I132+I139+I141+I143+I149+I151+I153+I155+I157+I163+I165+I167+I169+I174+I176+I180+I182+I184+I186+I190+I192</f>
        <v>#REF!</v>
      </c>
      <c r="J7" s="16" t="e">
        <f>J8+J20+J26+J33+J35+J41+J43+J50+J52+J54+J56+J58+J63+J65+J67+J69+J75+J77+J79+J81+J83+J91+J93+J98+J100+J102+J104+J106+#REF!+J109+J116+J118+J126+J128+J130+J132+J139+J141+J143+J149+J151+J153+J155+J157+J163+J165+J167+J169+J174+J176+J180+J182+J184+J186+J190+J192</f>
        <v>#REF!</v>
      </c>
      <c r="K7" s="16" t="e">
        <f>K8+K20+K26+K33+K35+K41+K43+K50+K52+K54+K56+K58+K63+K65+K67+K69+K75+K77+K79+K81+K83+K91+K93+K98+K100+K102+K104+K106+#REF!+K109+K116+K118+K126+K128+K130+K132+K139+K141+K143+K149+K151+K153+K155+K157+K163+K165+K167+K169+K174+K176+K180+K182+K184+K186+K190+K192</f>
        <v>#REF!</v>
      </c>
      <c r="L7" s="16" t="e">
        <f>L8+L20+L26+L33+L35+L41+L43+L50+L52+L54+L56+L58+L63+L65+L67+L69+L75+L77+L79+L81+L83+L91+L93+L98+L100+L102+L104+L106+#REF!+L109+L116+L118+L126+L128+L130+L132+L139+L141+L143+L149+L151+L153+L155+L157+L163+L165+L167+L169+L174+L176+L180+L182+L184+L186+L190+L192</f>
        <v>#REF!</v>
      </c>
      <c r="M7" s="16" t="e">
        <f>M8+M20+M26+M33+M35+M41+M43+M50+M52+M54+M56+M58+M63+M65+M67+M69+M75+M77+M79+M81+M83+M91+M93+M98+M100+M102+M104+M106+#REF!+M109+M116+M118+M126+M128+M130+M132+M139+M141+M143+M149+M151+M153+M155+M157+M163+M165+M167+M169+M174+M176+M180+M182+M184+M186+M190+M192</f>
        <v>#REF!</v>
      </c>
      <c r="N7" s="16" t="e">
        <f>N8+N20+N26+N33+N35+N41+N43+N50+N52+N54+N56+N58+N63+N65+N67+N69+N75+N77+N79+N81+N83+N91+N93+N98+N100+N102+N104+N106+#REF!+N109+N116+N118+N126+N128+N130+N132+N139+N141+N143+N149+N151+N153+N155+N157+N163+N165+N167+N169+N174+N176+N180+N182+N184+N186+N190+N192</f>
        <v>#REF!</v>
      </c>
      <c r="O7" s="16" t="e">
        <f>O8+O20+O26+O33+O35+O41+O43+O50+O52+O54+O56+O58+O63+O65+O67+O69+O75+O77+O79+O81+O83+O91+O93+O98+O100+O102+O104+O106+#REF!+O109+O116+O118+O126+O128+O130+O132+O139+O141+O143+O149+O151+O153+O155+O157+O163+O165+O167+O169+O174+O176+O180+O182+O184+O186+O190+O192</f>
        <v>#REF!</v>
      </c>
      <c r="P7" s="35"/>
    </row>
    <row r="8" spans="1:16" ht="30" hidden="1" customHeight="1" x14ac:dyDescent="0.15">
      <c r="A8" s="17" t="s">
        <v>38</v>
      </c>
      <c r="B8" s="15" t="s">
        <v>39</v>
      </c>
      <c r="C8" s="15" t="s">
        <v>39</v>
      </c>
      <c r="D8" s="16">
        <f t="shared" ref="D8:O8" si="0">SUM(D9:D19)</f>
        <v>4734</v>
      </c>
      <c r="E8" s="16">
        <f t="shared" si="0"/>
        <v>4945</v>
      </c>
      <c r="F8" s="16"/>
      <c r="G8" s="16">
        <f t="shared" si="0"/>
        <v>1222200</v>
      </c>
      <c r="H8" s="16">
        <f t="shared" si="0"/>
        <v>0</v>
      </c>
      <c r="I8" s="17">
        <f t="shared" si="0"/>
        <v>229650</v>
      </c>
      <c r="J8" s="16">
        <f t="shared" si="0"/>
        <v>1483500</v>
      </c>
      <c r="K8" s="16">
        <f t="shared" si="0"/>
        <v>1713150</v>
      </c>
      <c r="L8" s="16">
        <f t="shared" si="0"/>
        <v>1713150</v>
      </c>
      <c r="M8" s="16">
        <f t="shared" si="0"/>
        <v>0</v>
      </c>
      <c r="N8" s="16">
        <f t="shared" si="0"/>
        <v>1713150</v>
      </c>
      <c r="O8" s="16">
        <f t="shared" si="0"/>
        <v>0</v>
      </c>
      <c r="P8" s="35"/>
    </row>
    <row r="9" spans="1:16" ht="30" hidden="1" customHeight="1" x14ac:dyDescent="0.15">
      <c r="A9" s="18" t="s">
        <v>40</v>
      </c>
      <c r="B9" s="19" t="s">
        <v>41</v>
      </c>
      <c r="C9" s="19" t="s">
        <v>41</v>
      </c>
      <c r="D9" s="20">
        <v>94</v>
      </c>
      <c r="E9" s="20">
        <v>94</v>
      </c>
      <c r="F9" s="21">
        <v>0.3</v>
      </c>
      <c r="G9" s="20">
        <v>36000</v>
      </c>
      <c r="H9" s="20"/>
      <c r="I9" s="36">
        <f t="shared" ref="I9:I19" si="1">ROUND((D9+E9)*500*F9-G9,0)</f>
        <v>-7800</v>
      </c>
      <c r="J9" s="20">
        <f t="shared" ref="J9:J19" si="2">ROUND(E9*1000*F9,0)</f>
        <v>28200</v>
      </c>
      <c r="K9" s="20">
        <f t="shared" ref="K9:K19" si="3">IF(ROUND(J9+I9+H9,0)&lt;0,0,ROUND(J9+I9+H9,0))</f>
        <v>20400</v>
      </c>
      <c r="L9" s="37">
        <f>M9+N9</f>
        <v>20400</v>
      </c>
      <c r="M9" s="37">
        <v>0</v>
      </c>
      <c r="N9" s="20">
        <f t="shared" ref="N9:N19" si="4">K9-M9</f>
        <v>20400</v>
      </c>
      <c r="O9" s="20">
        <f t="shared" ref="O9:O19" si="5">IF(ROUND(J9+I9,0)&lt;0,ROUND(J9+I9,0),0)</f>
        <v>0</v>
      </c>
      <c r="P9" s="38"/>
    </row>
    <row r="10" spans="1:16" ht="30" hidden="1" customHeight="1" x14ac:dyDescent="0.15">
      <c r="A10" s="18" t="s">
        <v>42</v>
      </c>
      <c r="B10" s="19" t="s">
        <v>43</v>
      </c>
      <c r="C10" s="19" t="s">
        <v>43</v>
      </c>
      <c r="D10" s="20">
        <v>174</v>
      </c>
      <c r="E10" s="20">
        <v>174</v>
      </c>
      <c r="F10" s="21">
        <v>0.3</v>
      </c>
      <c r="G10" s="20">
        <v>41100</v>
      </c>
      <c r="H10" s="20"/>
      <c r="I10" s="36">
        <f t="shared" si="1"/>
        <v>11100</v>
      </c>
      <c r="J10" s="20">
        <f t="shared" si="2"/>
        <v>52200</v>
      </c>
      <c r="K10" s="20">
        <f t="shared" si="3"/>
        <v>63300</v>
      </c>
      <c r="L10" s="37">
        <f t="shared" ref="L10:L19" si="6">K10</f>
        <v>63300</v>
      </c>
      <c r="M10" s="37">
        <v>0</v>
      </c>
      <c r="N10" s="20">
        <f t="shared" si="4"/>
        <v>63300</v>
      </c>
      <c r="O10" s="20">
        <f t="shared" si="5"/>
        <v>0</v>
      </c>
      <c r="P10" s="38"/>
    </row>
    <row r="11" spans="1:16" ht="30" hidden="1" customHeight="1" x14ac:dyDescent="0.15">
      <c r="A11" s="18" t="s">
        <v>44</v>
      </c>
      <c r="B11" s="19" t="s">
        <v>45</v>
      </c>
      <c r="C11" s="19" t="s">
        <v>45</v>
      </c>
      <c r="D11" s="20">
        <v>137</v>
      </c>
      <c r="E11" s="20">
        <v>150</v>
      </c>
      <c r="F11" s="21">
        <v>0.3</v>
      </c>
      <c r="G11" s="20">
        <v>36600</v>
      </c>
      <c r="H11" s="20"/>
      <c r="I11" s="36">
        <f t="shared" si="1"/>
        <v>6450</v>
      </c>
      <c r="J11" s="20">
        <f t="shared" si="2"/>
        <v>45000</v>
      </c>
      <c r="K11" s="20">
        <f t="shared" si="3"/>
        <v>51450</v>
      </c>
      <c r="L11" s="37">
        <f t="shared" si="6"/>
        <v>51450</v>
      </c>
      <c r="M11" s="37">
        <v>0</v>
      </c>
      <c r="N11" s="20">
        <f t="shared" si="4"/>
        <v>51450</v>
      </c>
      <c r="O11" s="20">
        <f t="shared" si="5"/>
        <v>0</v>
      </c>
      <c r="P11" s="38"/>
    </row>
    <row r="12" spans="1:16" ht="30" hidden="1" customHeight="1" x14ac:dyDescent="0.15">
      <c r="A12" s="18" t="s">
        <v>46</v>
      </c>
      <c r="B12" s="19" t="s">
        <v>47</v>
      </c>
      <c r="C12" s="19" t="s">
        <v>47</v>
      </c>
      <c r="D12" s="20">
        <v>180</v>
      </c>
      <c r="E12" s="20">
        <v>180</v>
      </c>
      <c r="F12" s="21">
        <v>0.3</v>
      </c>
      <c r="G12" s="20">
        <v>54000</v>
      </c>
      <c r="H12" s="20"/>
      <c r="I12" s="36">
        <f t="shared" si="1"/>
        <v>0</v>
      </c>
      <c r="J12" s="20">
        <f t="shared" si="2"/>
        <v>54000</v>
      </c>
      <c r="K12" s="20">
        <f t="shared" si="3"/>
        <v>54000</v>
      </c>
      <c r="L12" s="37">
        <f t="shared" si="6"/>
        <v>54000</v>
      </c>
      <c r="M12" s="37">
        <v>0</v>
      </c>
      <c r="N12" s="20">
        <f t="shared" si="4"/>
        <v>54000</v>
      </c>
      <c r="O12" s="20">
        <f t="shared" si="5"/>
        <v>0</v>
      </c>
      <c r="P12" s="38"/>
    </row>
    <row r="13" spans="1:16" ht="30" hidden="1" customHeight="1" x14ac:dyDescent="0.15">
      <c r="A13" s="18" t="s">
        <v>48</v>
      </c>
      <c r="B13" s="19" t="s">
        <v>49</v>
      </c>
      <c r="C13" s="19" t="s">
        <v>49</v>
      </c>
      <c r="D13" s="20">
        <v>726</v>
      </c>
      <c r="E13" s="20">
        <v>896</v>
      </c>
      <c r="F13" s="21">
        <v>0.3</v>
      </c>
      <c r="G13" s="20">
        <v>217800</v>
      </c>
      <c r="H13" s="20"/>
      <c r="I13" s="36">
        <f t="shared" si="1"/>
        <v>25500</v>
      </c>
      <c r="J13" s="20">
        <f t="shared" si="2"/>
        <v>268800</v>
      </c>
      <c r="K13" s="20">
        <f t="shared" si="3"/>
        <v>294300</v>
      </c>
      <c r="L13" s="37">
        <f t="shared" si="6"/>
        <v>294300</v>
      </c>
      <c r="M13" s="37">
        <v>0</v>
      </c>
      <c r="N13" s="20">
        <f t="shared" si="4"/>
        <v>294300</v>
      </c>
      <c r="O13" s="20">
        <f t="shared" si="5"/>
        <v>0</v>
      </c>
      <c r="P13" s="38"/>
    </row>
    <row r="14" spans="1:16" ht="30" hidden="1" customHeight="1" x14ac:dyDescent="0.15">
      <c r="A14" s="18" t="s">
        <v>50</v>
      </c>
      <c r="B14" s="19" t="s">
        <v>51</v>
      </c>
      <c r="C14" s="19" t="s">
        <v>51</v>
      </c>
      <c r="D14" s="20">
        <v>1293</v>
      </c>
      <c r="E14" s="20">
        <v>1309</v>
      </c>
      <c r="F14" s="21">
        <v>0.3</v>
      </c>
      <c r="G14" s="20">
        <v>325500</v>
      </c>
      <c r="H14" s="20"/>
      <c r="I14" s="36">
        <f t="shared" si="1"/>
        <v>64800</v>
      </c>
      <c r="J14" s="20">
        <f t="shared" si="2"/>
        <v>392700</v>
      </c>
      <c r="K14" s="20">
        <f t="shared" si="3"/>
        <v>457500</v>
      </c>
      <c r="L14" s="37">
        <f t="shared" si="6"/>
        <v>457500</v>
      </c>
      <c r="M14" s="37">
        <v>0</v>
      </c>
      <c r="N14" s="20">
        <f t="shared" si="4"/>
        <v>457500</v>
      </c>
      <c r="O14" s="20">
        <f t="shared" si="5"/>
        <v>0</v>
      </c>
      <c r="P14" s="38"/>
    </row>
    <row r="15" spans="1:16" ht="30" hidden="1" customHeight="1" x14ac:dyDescent="0.15">
      <c r="A15" s="18" t="s">
        <v>52</v>
      </c>
      <c r="B15" s="19" t="s">
        <v>53</v>
      </c>
      <c r="C15" s="19" t="s">
        <v>53</v>
      </c>
      <c r="D15" s="20">
        <v>537</v>
      </c>
      <c r="E15" s="20">
        <v>537</v>
      </c>
      <c r="F15" s="21">
        <v>0.3</v>
      </c>
      <c r="G15" s="20">
        <v>142200</v>
      </c>
      <c r="H15" s="20"/>
      <c r="I15" s="36">
        <f t="shared" si="1"/>
        <v>18900</v>
      </c>
      <c r="J15" s="20">
        <f t="shared" si="2"/>
        <v>161100</v>
      </c>
      <c r="K15" s="20">
        <f t="shared" si="3"/>
        <v>180000</v>
      </c>
      <c r="L15" s="37">
        <f t="shared" si="6"/>
        <v>180000</v>
      </c>
      <c r="M15" s="37">
        <v>0</v>
      </c>
      <c r="N15" s="20">
        <f t="shared" si="4"/>
        <v>180000</v>
      </c>
      <c r="O15" s="20">
        <f t="shared" si="5"/>
        <v>0</v>
      </c>
      <c r="P15" s="38"/>
    </row>
    <row r="16" spans="1:16" ht="30" hidden="1" customHeight="1" x14ac:dyDescent="0.15">
      <c r="A16" s="18" t="s">
        <v>54</v>
      </c>
      <c r="B16" s="19" t="s">
        <v>55</v>
      </c>
      <c r="C16" s="19" t="s">
        <v>55</v>
      </c>
      <c r="D16" s="20">
        <v>319</v>
      </c>
      <c r="E16" s="20">
        <v>331</v>
      </c>
      <c r="F16" s="21">
        <v>0.3</v>
      </c>
      <c r="G16" s="20">
        <v>67800</v>
      </c>
      <c r="H16" s="20"/>
      <c r="I16" s="36">
        <f t="shared" si="1"/>
        <v>29700</v>
      </c>
      <c r="J16" s="20">
        <f t="shared" si="2"/>
        <v>99300</v>
      </c>
      <c r="K16" s="20">
        <f t="shared" si="3"/>
        <v>129000</v>
      </c>
      <c r="L16" s="37">
        <f t="shared" si="6"/>
        <v>129000</v>
      </c>
      <c r="M16" s="37">
        <v>0</v>
      </c>
      <c r="N16" s="20">
        <f t="shared" si="4"/>
        <v>129000</v>
      </c>
      <c r="O16" s="20">
        <f t="shared" si="5"/>
        <v>0</v>
      </c>
      <c r="P16" s="38"/>
    </row>
    <row r="17" spans="1:16" ht="30" hidden="1" customHeight="1" x14ac:dyDescent="0.15">
      <c r="A17" s="18" t="s">
        <v>56</v>
      </c>
      <c r="B17" s="19" t="s">
        <v>57</v>
      </c>
      <c r="C17" s="19" t="s">
        <v>57</v>
      </c>
      <c r="D17" s="20">
        <v>272</v>
      </c>
      <c r="E17" s="20">
        <v>272</v>
      </c>
      <c r="F17" s="21">
        <v>0.3</v>
      </c>
      <c r="G17" s="20">
        <v>76800</v>
      </c>
      <c r="H17" s="20"/>
      <c r="I17" s="36">
        <f t="shared" si="1"/>
        <v>4800</v>
      </c>
      <c r="J17" s="20">
        <f t="shared" si="2"/>
        <v>81600</v>
      </c>
      <c r="K17" s="20">
        <f t="shared" si="3"/>
        <v>86400</v>
      </c>
      <c r="L17" s="37">
        <f t="shared" si="6"/>
        <v>86400</v>
      </c>
      <c r="M17" s="37">
        <v>0</v>
      </c>
      <c r="N17" s="20">
        <f t="shared" si="4"/>
        <v>86400</v>
      </c>
      <c r="O17" s="20">
        <f t="shared" si="5"/>
        <v>0</v>
      </c>
      <c r="P17" s="38"/>
    </row>
    <row r="18" spans="1:16" ht="30" hidden="1" customHeight="1" x14ac:dyDescent="0.15">
      <c r="A18" s="18" t="s">
        <v>58</v>
      </c>
      <c r="B18" s="19" t="s">
        <v>59</v>
      </c>
      <c r="C18" s="19" t="s">
        <v>59</v>
      </c>
      <c r="D18" s="20">
        <v>709</v>
      </c>
      <c r="E18" s="20">
        <v>709</v>
      </c>
      <c r="F18" s="21">
        <v>0.3</v>
      </c>
      <c r="G18" s="20">
        <v>147900</v>
      </c>
      <c r="H18" s="20"/>
      <c r="I18" s="36">
        <f t="shared" si="1"/>
        <v>64800</v>
      </c>
      <c r="J18" s="20">
        <f t="shared" si="2"/>
        <v>212700</v>
      </c>
      <c r="K18" s="20">
        <f t="shared" si="3"/>
        <v>277500</v>
      </c>
      <c r="L18" s="37">
        <f t="shared" si="6"/>
        <v>277500</v>
      </c>
      <c r="M18" s="37">
        <v>0</v>
      </c>
      <c r="N18" s="20">
        <f t="shared" si="4"/>
        <v>277500</v>
      </c>
      <c r="O18" s="20">
        <f t="shared" si="5"/>
        <v>0</v>
      </c>
      <c r="P18" s="38"/>
    </row>
    <row r="19" spans="1:16" ht="30" hidden="1" customHeight="1" x14ac:dyDescent="0.15">
      <c r="A19" s="18" t="s">
        <v>60</v>
      </c>
      <c r="B19" s="19" t="s">
        <v>61</v>
      </c>
      <c r="C19" s="19" t="s">
        <v>61</v>
      </c>
      <c r="D19" s="20">
        <v>293</v>
      </c>
      <c r="E19" s="20">
        <v>293</v>
      </c>
      <c r="F19" s="21">
        <v>0.3</v>
      </c>
      <c r="G19" s="20">
        <v>76500</v>
      </c>
      <c r="H19" s="20"/>
      <c r="I19" s="36">
        <f t="shared" si="1"/>
        <v>11400</v>
      </c>
      <c r="J19" s="20">
        <f t="shared" si="2"/>
        <v>87900</v>
      </c>
      <c r="K19" s="20">
        <f t="shared" si="3"/>
        <v>99300</v>
      </c>
      <c r="L19" s="37">
        <f t="shared" si="6"/>
        <v>99300</v>
      </c>
      <c r="M19" s="37">
        <v>0</v>
      </c>
      <c r="N19" s="20">
        <f t="shared" si="4"/>
        <v>99300</v>
      </c>
      <c r="O19" s="20">
        <f t="shared" si="5"/>
        <v>0</v>
      </c>
      <c r="P19" s="38"/>
    </row>
    <row r="20" spans="1:16" ht="30" hidden="1" customHeight="1" x14ac:dyDescent="0.15">
      <c r="A20" s="17" t="s">
        <v>62</v>
      </c>
      <c r="B20" s="15" t="s">
        <v>63</v>
      </c>
      <c r="C20" s="15" t="s">
        <v>63</v>
      </c>
      <c r="D20" s="16">
        <f t="shared" ref="D20:O20" si="7">SUM(D21:D25)</f>
        <v>424</v>
      </c>
      <c r="E20" s="16">
        <f t="shared" si="7"/>
        <v>401</v>
      </c>
      <c r="F20" s="16"/>
      <c r="G20" s="16">
        <f t="shared" si="7"/>
        <v>104400</v>
      </c>
      <c r="H20" s="16">
        <f t="shared" si="7"/>
        <v>0</v>
      </c>
      <c r="I20" s="17">
        <f t="shared" si="7"/>
        <v>19350</v>
      </c>
      <c r="J20" s="16">
        <f t="shared" si="7"/>
        <v>120300</v>
      </c>
      <c r="K20" s="16">
        <f t="shared" si="7"/>
        <v>139650</v>
      </c>
      <c r="L20" s="16">
        <f t="shared" si="7"/>
        <v>139650</v>
      </c>
      <c r="M20" s="16">
        <f t="shared" si="7"/>
        <v>0</v>
      </c>
      <c r="N20" s="16">
        <f t="shared" si="7"/>
        <v>139650</v>
      </c>
      <c r="O20" s="16">
        <f t="shared" si="7"/>
        <v>0</v>
      </c>
      <c r="P20" s="35"/>
    </row>
    <row r="21" spans="1:16" ht="30" hidden="1" customHeight="1" x14ac:dyDescent="0.15">
      <c r="A21" s="18" t="s">
        <v>64</v>
      </c>
      <c r="B21" s="22" t="s">
        <v>65</v>
      </c>
      <c r="C21" s="19" t="s">
        <v>66</v>
      </c>
      <c r="D21" s="20">
        <v>49</v>
      </c>
      <c r="E21" s="20">
        <v>45</v>
      </c>
      <c r="F21" s="21">
        <v>0.3</v>
      </c>
      <c r="G21" s="20">
        <v>12000</v>
      </c>
      <c r="H21" s="20"/>
      <c r="I21" s="36">
        <f t="shared" ref="I21:I25" si="8">ROUND((D21+E21)*500*F21-G21,0)</f>
        <v>2100</v>
      </c>
      <c r="J21" s="20">
        <f t="shared" ref="J21:J25" si="9">ROUND(E21*1000*F21,0)</f>
        <v>13500</v>
      </c>
      <c r="K21" s="20">
        <f t="shared" ref="K21:K25" si="10">IF(ROUND(J21+I21+H21,0)&lt;0,0,ROUND(J21+I21+H21,0))</f>
        <v>15600</v>
      </c>
      <c r="L21" s="37">
        <f t="shared" ref="L21:L25" si="11">K21</f>
        <v>15600</v>
      </c>
      <c r="M21" s="37">
        <v>0</v>
      </c>
      <c r="N21" s="20">
        <f t="shared" ref="N21:N25" si="12">K21-M21</f>
        <v>15600</v>
      </c>
      <c r="O21" s="20">
        <f t="shared" ref="O21:O25" si="13">IF(ROUND(J21+I21,0)&lt;0,ROUND(J21+I21,0),0)</f>
        <v>0</v>
      </c>
      <c r="P21" s="38"/>
    </row>
    <row r="22" spans="1:16" ht="30" hidden="1" customHeight="1" x14ac:dyDescent="0.15">
      <c r="A22" s="18">
        <v>440407000</v>
      </c>
      <c r="B22" s="19" t="s">
        <v>67</v>
      </c>
      <c r="C22" s="19" t="s">
        <v>67</v>
      </c>
      <c r="D22" s="20">
        <v>1</v>
      </c>
      <c r="E22" s="20">
        <v>1</v>
      </c>
      <c r="F22" s="21">
        <v>0.3</v>
      </c>
      <c r="G22" s="20">
        <v>0</v>
      </c>
      <c r="H22" s="20"/>
      <c r="I22" s="36">
        <f t="shared" si="8"/>
        <v>300</v>
      </c>
      <c r="J22" s="20">
        <f t="shared" si="9"/>
        <v>300</v>
      </c>
      <c r="K22" s="20">
        <f t="shared" si="10"/>
        <v>600</v>
      </c>
      <c r="L22" s="37">
        <f t="shared" si="11"/>
        <v>600</v>
      </c>
      <c r="M22" s="37">
        <v>0</v>
      </c>
      <c r="N22" s="20">
        <f t="shared" si="12"/>
        <v>600</v>
      </c>
      <c r="O22" s="20">
        <f t="shared" si="13"/>
        <v>0</v>
      </c>
      <c r="P22" s="38"/>
    </row>
    <row r="23" spans="1:16" ht="30" hidden="1" customHeight="1" x14ac:dyDescent="0.15">
      <c r="A23" s="18" t="s">
        <v>68</v>
      </c>
      <c r="B23" s="22" t="s">
        <v>69</v>
      </c>
      <c r="C23" s="19" t="s">
        <v>69</v>
      </c>
      <c r="D23" s="20">
        <v>167</v>
      </c>
      <c r="E23" s="20">
        <v>131</v>
      </c>
      <c r="F23" s="21">
        <v>0.3</v>
      </c>
      <c r="G23" s="20">
        <v>36600</v>
      </c>
      <c r="H23" s="20"/>
      <c r="I23" s="36">
        <f t="shared" si="8"/>
        <v>8100</v>
      </c>
      <c r="J23" s="20">
        <f t="shared" si="9"/>
        <v>39300</v>
      </c>
      <c r="K23" s="20">
        <f t="shared" si="10"/>
        <v>47400</v>
      </c>
      <c r="L23" s="37">
        <f t="shared" si="11"/>
        <v>47400</v>
      </c>
      <c r="M23" s="37">
        <v>0</v>
      </c>
      <c r="N23" s="20">
        <f t="shared" si="12"/>
        <v>47400</v>
      </c>
      <c r="O23" s="20">
        <f t="shared" si="13"/>
        <v>0</v>
      </c>
      <c r="P23" s="38"/>
    </row>
    <row r="24" spans="1:16" ht="30" hidden="1" customHeight="1" x14ac:dyDescent="0.15">
      <c r="A24" s="18" t="s">
        <v>70</v>
      </c>
      <c r="B24" s="19" t="s">
        <v>71</v>
      </c>
      <c r="C24" s="19" t="s">
        <v>71</v>
      </c>
      <c r="D24" s="20">
        <v>79</v>
      </c>
      <c r="E24" s="20">
        <v>96</v>
      </c>
      <c r="F24" s="21">
        <v>0.3</v>
      </c>
      <c r="G24" s="20">
        <v>18000</v>
      </c>
      <c r="H24" s="20"/>
      <c r="I24" s="36">
        <f t="shared" si="8"/>
        <v>8250</v>
      </c>
      <c r="J24" s="20">
        <f t="shared" si="9"/>
        <v>28800</v>
      </c>
      <c r="K24" s="20">
        <f t="shared" si="10"/>
        <v>37050</v>
      </c>
      <c r="L24" s="37">
        <f t="shared" si="11"/>
        <v>37050</v>
      </c>
      <c r="M24" s="37">
        <v>0</v>
      </c>
      <c r="N24" s="20">
        <f t="shared" si="12"/>
        <v>37050</v>
      </c>
      <c r="O24" s="20">
        <f t="shared" si="13"/>
        <v>0</v>
      </c>
      <c r="P24" s="38"/>
    </row>
    <row r="25" spans="1:16" ht="30" hidden="1" customHeight="1" x14ac:dyDescent="0.15">
      <c r="A25" s="18" t="s">
        <v>72</v>
      </c>
      <c r="B25" s="19" t="s">
        <v>73</v>
      </c>
      <c r="C25" s="19" t="s">
        <v>73</v>
      </c>
      <c r="D25" s="20">
        <v>128</v>
      </c>
      <c r="E25" s="20">
        <v>128</v>
      </c>
      <c r="F25" s="21">
        <v>0.3</v>
      </c>
      <c r="G25" s="20">
        <v>37800</v>
      </c>
      <c r="H25" s="20"/>
      <c r="I25" s="36">
        <f t="shared" si="8"/>
        <v>600</v>
      </c>
      <c r="J25" s="20">
        <f t="shared" si="9"/>
        <v>38400</v>
      </c>
      <c r="K25" s="20">
        <f t="shared" si="10"/>
        <v>39000</v>
      </c>
      <c r="L25" s="37">
        <f t="shared" si="11"/>
        <v>39000</v>
      </c>
      <c r="M25" s="37">
        <v>0</v>
      </c>
      <c r="N25" s="20">
        <f t="shared" si="12"/>
        <v>39000</v>
      </c>
      <c r="O25" s="20">
        <f t="shared" si="13"/>
        <v>0</v>
      </c>
      <c r="P25" s="38"/>
    </row>
    <row r="26" spans="1:16" ht="30" hidden="1" customHeight="1" x14ac:dyDescent="0.15">
      <c r="A26" s="17" t="s">
        <v>74</v>
      </c>
      <c r="B26" s="15" t="s">
        <v>75</v>
      </c>
      <c r="C26" s="15" t="s">
        <v>75</v>
      </c>
      <c r="D26" s="16">
        <f t="shared" ref="D26:O26" si="14">SUM(D27:D32)</f>
        <v>4928</v>
      </c>
      <c r="E26" s="16">
        <f t="shared" si="14"/>
        <v>4923</v>
      </c>
      <c r="F26" s="16"/>
      <c r="G26" s="16">
        <f t="shared" si="14"/>
        <v>4367550</v>
      </c>
      <c r="H26" s="16">
        <f t="shared" si="14"/>
        <v>0</v>
      </c>
      <c r="I26" s="17">
        <f t="shared" si="14"/>
        <v>100300</v>
      </c>
      <c r="J26" s="16">
        <f t="shared" si="14"/>
        <v>4449750</v>
      </c>
      <c r="K26" s="16">
        <f t="shared" si="14"/>
        <v>4550050</v>
      </c>
      <c r="L26" s="16">
        <f t="shared" si="14"/>
        <v>4550050</v>
      </c>
      <c r="M26" s="16">
        <f t="shared" si="14"/>
        <v>0</v>
      </c>
      <c r="N26" s="16">
        <f t="shared" si="14"/>
        <v>4550050</v>
      </c>
      <c r="O26" s="16">
        <f t="shared" si="14"/>
        <v>0</v>
      </c>
      <c r="P26" s="35"/>
    </row>
    <row r="27" spans="1:16" ht="30" hidden="1" customHeight="1" x14ac:dyDescent="0.15">
      <c r="A27" s="18" t="s">
        <v>76</v>
      </c>
      <c r="B27" s="19" t="s">
        <v>77</v>
      </c>
      <c r="C27" s="19" t="s">
        <v>77</v>
      </c>
      <c r="D27" s="20">
        <v>220</v>
      </c>
      <c r="E27" s="20">
        <v>221</v>
      </c>
      <c r="F27" s="21">
        <v>0.85</v>
      </c>
      <c r="G27" s="20">
        <v>181900</v>
      </c>
      <c r="H27" s="20"/>
      <c r="I27" s="36">
        <f t="shared" ref="I27:I32" si="15">ROUND((D27+E27)*500*F27-G27,0)</f>
        <v>5525</v>
      </c>
      <c r="J27" s="20">
        <f t="shared" ref="J27:J32" si="16">ROUND(E27*1000*F27,0)</f>
        <v>187850</v>
      </c>
      <c r="K27" s="20">
        <f t="shared" ref="K27:K32" si="17">IF(ROUND(J27+I27+H27,0)&lt;0,0,ROUND(J27+I27+H27,0))</f>
        <v>193375</v>
      </c>
      <c r="L27" s="37">
        <f t="shared" ref="L27:L32" si="18">K27</f>
        <v>193375</v>
      </c>
      <c r="M27" s="37">
        <v>0</v>
      </c>
      <c r="N27" s="20">
        <f t="shared" ref="N27:N32" si="19">K27-M27</f>
        <v>193375</v>
      </c>
      <c r="O27" s="20">
        <f t="shared" ref="O27:O32" si="20">IF(ROUND(J27+I27,0)&lt;0,ROUND(J27+I27,0),0)</f>
        <v>0</v>
      </c>
      <c r="P27" s="38"/>
    </row>
    <row r="28" spans="1:16" ht="30" hidden="1" customHeight="1" x14ac:dyDescent="0.15">
      <c r="A28" s="18" t="s">
        <v>78</v>
      </c>
      <c r="B28" s="19" t="s">
        <v>79</v>
      </c>
      <c r="C28" s="19" t="s">
        <v>79</v>
      </c>
      <c r="D28" s="20">
        <v>226</v>
      </c>
      <c r="E28" s="20">
        <v>255</v>
      </c>
      <c r="F28" s="21">
        <v>0.85</v>
      </c>
      <c r="G28" s="20">
        <v>192950</v>
      </c>
      <c r="H28" s="20"/>
      <c r="I28" s="36">
        <f t="shared" si="15"/>
        <v>11475</v>
      </c>
      <c r="J28" s="20">
        <f t="shared" si="16"/>
        <v>216750</v>
      </c>
      <c r="K28" s="20">
        <f t="shared" si="17"/>
        <v>228225</v>
      </c>
      <c r="L28" s="37">
        <f t="shared" si="18"/>
        <v>228225</v>
      </c>
      <c r="M28" s="37">
        <v>0</v>
      </c>
      <c r="N28" s="20">
        <f t="shared" si="19"/>
        <v>228225</v>
      </c>
      <c r="O28" s="20">
        <f t="shared" si="20"/>
        <v>0</v>
      </c>
      <c r="P28" s="38"/>
    </row>
    <row r="29" spans="1:16" ht="30" hidden="1" customHeight="1" x14ac:dyDescent="0.15">
      <c r="A29" s="18" t="s">
        <v>80</v>
      </c>
      <c r="B29" s="19" t="s">
        <v>81</v>
      </c>
      <c r="C29" s="19" t="s">
        <v>81</v>
      </c>
      <c r="D29" s="20">
        <v>1846</v>
      </c>
      <c r="E29" s="20">
        <v>1826</v>
      </c>
      <c r="F29" s="21">
        <v>0.85</v>
      </c>
      <c r="G29" s="20">
        <v>1645600</v>
      </c>
      <c r="H29" s="20"/>
      <c r="I29" s="36">
        <f t="shared" si="15"/>
        <v>-85000</v>
      </c>
      <c r="J29" s="20">
        <f t="shared" si="16"/>
        <v>1552100</v>
      </c>
      <c r="K29" s="20">
        <f t="shared" si="17"/>
        <v>1467100</v>
      </c>
      <c r="L29" s="37">
        <f t="shared" si="18"/>
        <v>1467100</v>
      </c>
      <c r="M29" s="37">
        <v>0</v>
      </c>
      <c r="N29" s="20">
        <f t="shared" si="19"/>
        <v>1467100</v>
      </c>
      <c r="O29" s="20">
        <f t="shared" si="20"/>
        <v>0</v>
      </c>
      <c r="P29" s="38"/>
    </row>
    <row r="30" spans="1:16" ht="30" hidden="1" customHeight="1" x14ac:dyDescent="0.15">
      <c r="A30" s="18" t="s">
        <v>82</v>
      </c>
      <c r="B30" s="19" t="s">
        <v>83</v>
      </c>
      <c r="C30" s="19" t="s">
        <v>83</v>
      </c>
      <c r="D30" s="20">
        <v>655</v>
      </c>
      <c r="E30" s="20">
        <v>853</v>
      </c>
      <c r="F30" s="21">
        <v>0.85</v>
      </c>
      <c r="G30" s="20">
        <v>549100</v>
      </c>
      <c r="H30" s="20"/>
      <c r="I30" s="36">
        <f t="shared" si="15"/>
        <v>91800</v>
      </c>
      <c r="J30" s="20">
        <f t="shared" si="16"/>
        <v>725050</v>
      </c>
      <c r="K30" s="20">
        <f t="shared" si="17"/>
        <v>816850</v>
      </c>
      <c r="L30" s="37">
        <f t="shared" si="18"/>
        <v>816850</v>
      </c>
      <c r="M30" s="37">
        <v>0</v>
      </c>
      <c r="N30" s="20">
        <f t="shared" si="19"/>
        <v>816850</v>
      </c>
      <c r="O30" s="20">
        <f t="shared" si="20"/>
        <v>0</v>
      </c>
      <c r="P30" s="38"/>
    </row>
    <row r="31" spans="1:16" ht="30" hidden="1" customHeight="1" x14ac:dyDescent="0.15">
      <c r="A31" s="18" t="s">
        <v>84</v>
      </c>
      <c r="B31" s="19" t="s">
        <v>85</v>
      </c>
      <c r="C31" s="19" t="s">
        <v>85</v>
      </c>
      <c r="D31" s="20">
        <v>552</v>
      </c>
      <c r="E31" s="20">
        <v>520</v>
      </c>
      <c r="F31" s="21">
        <v>1</v>
      </c>
      <c r="G31" s="20">
        <v>559000</v>
      </c>
      <c r="H31" s="20"/>
      <c r="I31" s="36">
        <f t="shared" si="15"/>
        <v>-23000</v>
      </c>
      <c r="J31" s="20">
        <f t="shared" si="16"/>
        <v>520000</v>
      </c>
      <c r="K31" s="20">
        <f t="shared" si="17"/>
        <v>497000</v>
      </c>
      <c r="L31" s="37">
        <f t="shared" si="18"/>
        <v>497000</v>
      </c>
      <c r="M31" s="37">
        <v>0</v>
      </c>
      <c r="N31" s="20">
        <f t="shared" si="19"/>
        <v>497000</v>
      </c>
      <c r="O31" s="20">
        <f t="shared" si="20"/>
        <v>0</v>
      </c>
      <c r="P31" s="38"/>
    </row>
    <row r="32" spans="1:16" ht="30" hidden="1" customHeight="1" x14ac:dyDescent="0.15">
      <c r="A32" s="18" t="s">
        <v>86</v>
      </c>
      <c r="B32" s="19" t="s">
        <v>87</v>
      </c>
      <c r="C32" s="19" t="s">
        <v>87</v>
      </c>
      <c r="D32" s="20">
        <v>1429</v>
      </c>
      <c r="E32" s="20">
        <v>1248</v>
      </c>
      <c r="F32" s="21">
        <v>1</v>
      </c>
      <c r="G32" s="20">
        <v>1239000</v>
      </c>
      <c r="H32" s="20"/>
      <c r="I32" s="36">
        <f t="shared" si="15"/>
        <v>99500</v>
      </c>
      <c r="J32" s="20">
        <f t="shared" si="16"/>
        <v>1248000</v>
      </c>
      <c r="K32" s="20">
        <f t="shared" si="17"/>
        <v>1347500</v>
      </c>
      <c r="L32" s="37">
        <f t="shared" si="18"/>
        <v>1347500</v>
      </c>
      <c r="M32" s="37">
        <v>0</v>
      </c>
      <c r="N32" s="20">
        <f t="shared" si="19"/>
        <v>1347500</v>
      </c>
      <c r="O32" s="20">
        <f t="shared" si="20"/>
        <v>0</v>
      </c>
      <c r="P32" s="38"/>
    </row>
    <row r="33" spans="1:16" ht="30" hidden="1" customHeight="1" x14ac:dyDescent="0.15">
      <c r="A33" s="17" t="s">
        <v>88</v>
      </c>
      <c r="B33" s="15" t="s">
        <v>89</v>
      </c>
      <c r="C33" s="15" t="s">
        <v>89</v>
      </c>
      <c r="D33" s="16">
        <f t="shared" ref="D33:O33" si="21">D34</f>
        <v>142</v>
      </c>
      <c r="E33" s="16">
        <f t="shared" si="21"/>
        <v>134</v>
      </c>
      <c r="F33" s="16"/>
      <c r="G33" s="16">
        <f t="shared" si="21"/>
        <v>120700</v>
      </c>
      <c r="H33" s="16">
        <f t="shared" si="21"/>
        <v>0</v>
      </c>
      <c r="I33" s="17">
        <f t="shared" si="21"/>
        <v>-3400</v>
      </c>
      <c r="J33" s="16">
        <f t="shared" si="21"/>
        <v>113900</v>
      </c>
      <c r="K33" s="16">
        <f t="shared" si="21"/>
        <v>110500</v>
      </c>
      <c r="L33" s="16">
        <f t="shared" si="21"/>
        <v>110500</v>
      </c>
      <c r="M33" s="16">
        <f t="shared" si="21"/>
        <v>0</v>
      </c>
      <c r="N33" s="16">
        <f t="shared" si="21"/>
        <v>110500</v>
      </c>
      <c r="O33" s="16">
        <f t="shared" si="21"/>
        <v>0</v>
      </c>
      <c r="P33" s="35"/>
    </row>
    <row r="34" spans="1:16" ht="30" hidden="1" customHeight="1" x14ac:dyDescent="0.15">
      <c r="A34" s="18" t="s">
        <v>88</v>
      </c>
      <c r="B34" s="19" t="s">
        <v>89</v>
      </c>
      <c r="C34" s="19" t="s">
        <v>89</v>
      </c>
      <c r="D34" s="20">
        <v>142</v>
      </c>
      <c r="E34" s="20">
        <v>134</v>
      </c>
      <c r="F34" s="21">
        <v>0.85</v>
      </c>
      <c r="G34" s="20">
        <v>120700</v>
      </c>
      <c r="H34" s="20"/>
      <c r="I34" s="36">
        <f t="shared" ref="I34:I40" si="22">ROUND((D34+E34)*500*F34-G34,0)</f>
        <v>-3400</v>
      </c>
      <c r="J34" s="20">
        <f t="shared" ref="J34:J40" si="23">ROUND(E34*1000*F34,0)</f>
        <v>113900</v>
      </c>
      <c r="K34" s="20">
        <f t="shared" ref="K34:K40" si="24">IF(ROUND(J34+I34+H34,0)&lt;0,0,ROUND(J34+I34+H34,0))</f>
        <v>110500</v>
      </c>
      <c r="L34" s="37">
        <f t="shared" ref="L34:L40" si="25">K34</f>
        <v>110500</v>
      </c>
      <c r="M34" s="37">
        <v>0</v>
      </c>
      <c r="N34" s="20">
        <f t="shared" ref="N34:N40" si="26">K34-M34</f>
        <v>110500</v>
      </c>
      <c r="O34" s="20">
        <f t="shared" ref="O34:O40" si="27">IF(ROUND(J34+I34,0)&lt;0,ROUND(J34+I34,0),0)</f>
        <v>0</v>
      </c>
      <c r="P34" s="38"/>
    </row>
    <row r="35" spans="1:16" ht="30" hidden="1" customHeight="1" x14ac:dyDescent="0.15">
      <c r="A35" s="17" t="s">
        <v>90</v>
      </c>
      <c r="B35" s="15" t="s">
        <v>91</v>
      </c>
      <c r="C35" s="15" t="s">
        <v>91</v>
      </c>
      <c r="D35" s="16">
        <f t="shared" ref="D35:O35" si="28">SUM(D36:D40)</f>
        <v>1001</v>
      </c>
      <c r="E35" s="16">
        <f t="shared" si="28"/>
        <v>993</v>
      </c>
      <c r="F35" s="16"/>
      <c r="G35" s="16">
        <f t="shared" si="28"/>
        <v>248100</v>
      </c>
      <c r="H35" s="16">
        <f t="shared" si="28"/>
        <v>0</v>
      </c>
      <c r="I35" s="17">
        <f t="shared" si="28"/>
        <v>51000</v>
      </c>
      <c r="J35" s="16">
        <f t="shared" si="28"/>
        <v>297900</v>
      </c>
      <c r="K35" s="16">
        <f t="shared" si="28"/>
        <v>348900</v>
      </c>
      <c r="L35" s="16">
        <f t="shared" si="28"/>
        <v>348900</v>
      </c>
      <c r="M35" s="16">
        <f t="shared" si="28"/>
        <v>0</v>
      </c>
      <c r="N35" s="16">
        <f t="shared" si="28"/>
        <v>348900</v>
      </c>
      <c r="O35" s="16">
        <f t="shared" si="28"/>
        <v>0</v>
      </c>
      <c r="P35" s="35"/>
    </row>
    <row r="36" spans="1:16" s="3" customFormat="1" ht="30" hidden="1" customHeight="1" x14ac:dyDescent="0.15">
      <c r="A36" s="23">
        <v>440600000</v>
      </c>
      <c r="B36" s="19" t="s">
        <v>92</v>
      </c>
      <c r="C36" s="19" t="s">
        <v>92</v>
      </c>
      <c r="D36" s="20">
        <v>20</v>
      </c>
      <c r="E36" s="20">
        <v>33</v>
      </c>
      <c r="F36" s="21">
        <v>0.3</v>
      </c>
      <c r="G36" s="24">
        <v>0</v>
      </c>
      <c r="H36" s="24"/>
      <c r="I36" s="36">
        <f t="shared" si="22"/>
        <v>7950</v>
      </c>
      <c r="J36" s="20">
        <f t="shared" si="23"/>
        <v>9900</v>
      </c>
      <c r="K36" s="20">
        <f t="shared" si="24"/>
        <v>17850</v>
      </c>
      <c r="L36" s="37">
        <f t="shared" si="25"/>
        <v>17850</v>
      </c>
      <c r="M36" s="24">
        <v>0</v>
      </c>
      <c r="N36" s="20">
        <f t="shared" si="26"/>
        <v>17850</v>
      </c>
      <c r="O36" s="20">
        <f t="shared" si="27"/>
        <v>0</v>
      </c>
      <c r="P36" s="35"/>
    </row>
    <row r="37" spans="1:16" ht="30" hidden="1" customHeight="1" x14ac:dyDescent="0.15">
      <c r="A37" s="18" t="s">
        <v>93</v>
      </c>
      <c r="B37" s="19" t="s">
        <v>94</v>
      </c>
      <c r="C37" s="19" t="s">
        <v>94</v>
      </c>
      <c r="D37" s="20">
        <v>101</v>
      </c>
      <c r="E37" s="20">
        <v>101</v>
      </c>
      <c r="F37" s="21">
        <v>0.3</v>
      </c>
      <c r="G37" s="20">
        <v>26700</v>
      </c>
      <c r="H37" s="20"/>
      <c r="I37" s="36">
        <f t="shared" si="22"/>
        <v>3600</v>
      </c>
      <c r="J37" s="20">
        <f t="shared" si="23"/>
        <v>30300</v>
      </c>
      <c r="K37" s="20">
        <f t="shared" si="24"/>
        <v>33900</v>
      </c>
      <c r="L37" s="37">
        <f t="shared" si="25"/>
        <v>33900</v>
      </c>
      <c r="M37" s="37">
        <v>0</v>
      </c>
      <c r="N37" s="20">
        <f t="shared" si="26"/>
        <v>33900</v>
      </c>
      <c r="O37" s="20">
        <f t="shared" si="27"/>
        <v>0</v>
      </c>
      <c r="P37" s="38"/>
    </row>
    <row r="38" spans="1:16" ht="30" hidden="1" customHeight="1" x14ac:dyDescent="0.15">
      <c r="A38" s="18" t="s">
        <v>95</v>
      </c>
      <c r="B38" s="19" t="s">
        <v>96</v>
      </c>
      <c r="C38" s="19" t="s">
        <v>96</v>
      </c>
      <c r="D38" s="20">
        <v>579</v>
      </c>
      <c r="E38" s="20">
        <v>530</v>
      </c>
      <c r="F38" s="21">
        <v>0.3</v>
      </c>
      <c r="G38" s="20">
        <v>151200</v>
      </c>
      <c r="H38" s="20"/>
      <c r="I38" s="36">
        <f t="shared" si="22"/>
        <v>15150</v>
      </c>
      <c r="J38" s="20">
        <f t="shared" si="23"/>
        <v>159000</v>
      </c>
      <c r="K38" s="20">
        <f t="shared" si="24"/>
        <v>174150</v>
      </c>
      <c r="L38" s="37">
        <f t="shared" si="25"/>
        <v>174150</v>
      </c>
      <c r="M38" s="37">
        <v>0</v>
      </c>
      <c r="N38" s="20">
        <f t="shared" si="26"/>
        <v>174150</v>
      </c>
      <c r="O38" s="20">
        <f t="shared" si="27"/>
        <v>0</v>
      </c>
      <c r="P38" s="38"/>
    </row>
    <row r="39" spans="1:16" ht="30" hidden="1" customHeight="1" x14ac:dyDescent="0.15">
      <c r="A39" s="18" t="s">
        <v>97</v>
      </c>
      <c r="B39" s="19" t="s">
        <v>98</v>
      </c>
      <c r="C39" s="19" t="s">
        <v>98</v>
      </c>
      <c r="D39" s="20">
        <v>109</v>
      </c>
      <c r="E39" s="20">
        <v>109</v>
      </c>
      <c r="F39" s="21">
        <v>0.3</v>
      </c>
      <c r="G39" s="20">
        <v>24900</v>
      </c>
      <c r="H39" s="20"/>
      <c r="I39" s="36">
        <f t="shared" si="22"/>
        <v>7800</v>
      </c>
      <c r="J39" s="20">
        <f t="shared" si="23"/>
        <v>32700</v>
      </c>
      <c r="K39" s="20">
        <f t="shared" si="24"/>
        <v>40500</v>
      </c>
      <c r="L39" s="37">
        <f t="shared" si="25"/>
        <v>40500</v>
      </c>
      <c r="M39" s="37">
        <v>0</v>
      </c>
      <c r="N39" s="20">
        <f t="shared" si="26"/>
        <v>40500</v>
      </c>
      <c r="O39" s="20">
        <f t="shared" si="27"/>
        <v>0</v>
      </c>
      <c r="P39" s="38"/>
    </row>
    <row r="40" spans="1:16" ht="30" hidden="1" customHeight="1" x14ac:dyDescent="0.15">
      <c r="A40" s="18" t="s">
        <v>99</v>
      </c>
      <c r="B40" s="19" t="s">
        <v>100</v>
      </c>
      <c r="C40" s="19" t="s">
        <v>100</v>
      </c>
      <c r="D40" s="20">
        <v>192</v>
      </c>
      <c r="E40" s="20">
        <v>220</v>
      </c>
      <c r="F40" s="21">
        <v>0.3</v>
      </c>
      <c r="G40" s="20">
        <v>45300</v>
      </c>
      <c r="H40" s="20"/>
      <c r="I40" s="36">
        <f t="shared" si="22"/>
        <v>16500</v>
      </c>
      <c r="J40" s="20">
        <f t="shared" si="23"/>
        <v>66000</v>
      </c>
      <c r="K40" s="20">
        <f t="shared" si="24"/>
        <v>82500</v>
      </c>
      <c r="L40" s="37">
        <f t="shared" si="25"/>
        <v>82500</v>
      </c>
      <c r="M40" s="37">
        <v>0</v>
      </c>
      <c r="N40" s="20">
        <f t="shared" si="26"/>
        <v>82500</v>
      </c>
      <c r="O40" s="20">
        <f t="shared" si="27"/>
        <v>0</v>
      </c>
      <c r="P40" s="38"/>
    </row>
    <row r="41" spans="1:16" ht="30" hidden="1" customHeight="1" x14ac:dyDescent="0.15">
      <c r="A41" s="17" t="s">
        <v>101</v>
      </c>
      <c r="B41" s="15" t="s">
        <v>102</v>
      </c>
      <c r="C41" s="15" t="s">
        <v>102</v>
      </c>
      <c r="D41" s="16">
        <f t="shared" ref="D41:O41" si="29">D42</f>
        <v>427</v>
      </c>
      <c r="E41" s="16">
        <f t="shared" si="29"/>
        <v>465</v>
      </c>
      <c r="F41" s="16"/>
      <c r="G41" s="16">
        <f t="shared" si="29"/>
        <v>113400</v>
      </c>
      <c r="H41" s="16">
        <f t="shared" si="29"/>
        <v>0</v>
      </c>
      <c r="I41" s="17">
        <f t="shared" si="29"/>
        <v>20400</v>
      </c>
      <c r="J41" s="16">
        <f t="shared" si="29"/>
        <v>139500</v>
      </c>
      <c r="K41" s="16">
        <f t="shared" si="29"/>
        <v>159900</v>
      </c>
      <c r="L41" s="16">
        <f t="shared" si="29"/>
        <v>159900</v>
      </c>
      <c r="M41" s="16">
        <f t="shared" si="29"/>
        <v>0</v>
      </c>
      <c r="N41" s="16">
        <f t="shared" si="29"/>
        <v>159900</v>
      </c>
      <c r="O41" s="16">
        <f t="shared" si="29"/>
        <v>0</v>
      </c>
      <c r="P41" s="35"/>
    </row>
    <row r="42" spans="1:16" ht="30" hidden="1" customHeight="1" x14ac:dyDescent="0.15">
      <c r="A42" s="18" t="s">
        <v>101</v>
      </c>
      <c r="B42" s="19" t="s">
        <v>102</v>
      </c>
      <c r="C42" s="19" t="s">
        <v>102</v>
      </c>
      <c r="D42" s="20">
        <v>427</v>
      </c>
      <c r="E42" s="20">
        <v>465</v>
      </c>
      <c r="F42" s="21">
        <v>0.3</v>
      </c>
      <c r="G42" s="20">
        <v>113400</v>
      </c>
      <c r="H42" s="20"/>
      <c r="I42" s="36">
        <f t="shared" ref="I42:I49" si="30">ROUND((D42+E42)*500*F42-G42,0)</f>
        <v>20400</v>
      </c>
      <c r="J42" s="20">
        <f t="shared" ref="J42:J49" si="31">ROUND(E42*1000*F42,0)</f>
        <v>139500</v>
      </c>
      <c r="K42" s="20">
        <f t="shared" ref="K42:K49" si="32">IF(ROUND(J42+I42+H42,0)&lt;0,0,ROUND(J42+I42+H42,0))</f>
        <v>159900</v>
      </c>
      <c r="L42" s="37">
        <f t="shared" ref="L42:L49" si="33">K42</f>
        <v>159900</v>
      </c>
      <c r="M42" s="37">
        <v>0</v>
      </c>
      <c r="N42" s="20">
        <f t="shared" ref="N42:N49" si="34">K42-M42</f>
        <v>159900</v>
      </c>
      <c r="O42" s="20">
        <f t="shared" ref="O42:O49" si="35">IF(ROUND(J42+I42,0)&lt;0,ROUND(J42+I42,0),0)</f>
        <v>0</v>
      </c>
      <c r="P42" s="38"/>
    </row>
    <row r="43" spans="1:16" ht="30" hidden="1" customHeight="1" x14ac:dyDescent="0.15">
      <c r="A43" s="17" t="s">
        <v>103</v>
      </c>
      <c r="B43" s="15" t="s">
        <v>104</v>
      </c>
      <c r="C43" s="15" t="s">
        <v>104</v>
      </c>
      <c r="D43" s="16">
        <f t="shared" ref="D43:O43" si="36">SUM(D44:D49)</f>
        <v>8017</v>
      </c>
      <c r="E43" s="16">
        <f t="shared" si="36"/>
        <v>8320</v>
      </c>
      <c r="F43" s="16"/>
      <c r="G43" s="16">
        <f t="shared" si="36"/>
        <v>6886700</v>
      </c>
      <c r="H43" s="16">
        <f t="shared" si="36"/>
        <v>0</v>
      </c>
      <c r="I43" s="17">
        <f t="shared" si="36"/>
        <v>56525</v>
      </c>
      <c r="J43" s="16">
        <f t="shared" si="36"/>
        <v>7072000</v>
      </c>
      <c r="K43" s="16">
        <f t="shared" si="36"/>
        <v>7128525</v>
      </c>
      <c r="L43" s="16">
        <f t="shared" si="36"/>
        <v>7128525</v>
      </c>
      <c r="M43" s="16">
        <f t="shared" si="36"/>
        <v>0</v>
      </c>
      <c r="N43" s="16">
        <f t="shared" si="36"/>
        <v>7128525</v>
      </c>
      <c r="O43" s="16">
        <f t="shared" si="36"/>
        <v>0</v>
      </c>
      <c r="P43" s="35"/>
    </row>
    <row r="44" spans="1:16" ht="30" hidden="1" customHeight="1" x14ac:dyDescent="0.15">
      <c r="A44" s="18" t="s">
        <v>105</v>
      </c>
      <c r="B44" s="19" t="s">
        <v>106</v>
      </c>
      <c r="C44" s="19" t="s">
        <v>106</v>
      </c>
      <c r="D44" s="20">
        <v>770</v>
      </c>
      <c r="E44" s="20">
        <v>950</v>
      </c>
      <c r="F44" s="21">
        <v>0.85</v>
      </c>
      <c r="G44" s="20">
        <v>667250</v>
      </c>
      <c r="H44" s="20"/>
      <c r="I44" s="36">
        <f t="shared" si="30"/>
        <v>63750</v>
      </c>
      <c r="J44" s="20">
        <f t="shared" si="31"/>
        <v>807500</v>
      </c>
      <c r="K44" s="20">
        <f t="shared" si="32"/>
        <v>871250</v>
      </c>
      <c r="L44" s="37">
        <f t="shared" si="33"/>
        <v>871250</v>
      </c>
      <c r="M44" s="37">
        <v>0</v>
      </c>
      <c r="N44" s="20">
        <f t="shared" si="34"/>
        <v>871250</v>
      </c>
      <c r="O44" s="20">
        <f t="shared" si="35"/>
        <v>0</v>
      </c>
      <c r="P44" s="38"/>
    </row>
    <row r="45" spans="1:16" ht="30" hidden="1" customHeight="1" x14ac:dyDescent="0.15">
      <c r="A45" s="18" t="s">
        <v>107</v>
      </c>
      <c r="B45" s="19" t="s">
        <v>108</v>
      </c>
      <c r="C45" s="19" t="s">
        <v>108</v>
      </c>
      <c r="D45" s="20">
        <v>915</v>
      </c>
      <c r="E45" s="20">
        <v>915</v>
      </c>
      <c r="F45" s="21">
        <v>0.85</v>
      </c>
      <c r="G45" s="20">
        <v>786250</v>
      </c>
      <c r="H45" s="20"/>
      <c r="I45" s="36">
        <f t="shared" si="30"/>
        <v>-8500</v>
      </c>
      <c r="J45" s="20">
        <f t="shared" si="31"/>
        <v>777750</v>
      </c>
      <c r="K45" s="20">
        <f t="shared" si="32"/>
        <v>769250</v>
      </c>
      <c r="L45" s="37">
        <f t="shared" si="33"/>
        <v>769250</v>
      </c>
      <c r="M45" s="37">
        <v>0</v>
      </c>
      <c r="N45" s="20">
        <f t="shared" si="34"/>
        <v>769250</v>
      </c>
      <c r="O45" s="20">
        <f t="shared" si="35"/>
        <v>0</v>
      </c>
      <c r="P45" s="38"/>
    </row>
    <row r="46" spans="1:16" ht="30" hidden="1" customHeight="1" x14ac:dyDescent="0.15">
      <c r="A46" s="18" t="s">
        <v>109</v>
      </c>
      <c r="B46" s="19" t="s">
        <v>110</v>
      </c>
      <c r="C46" s="19" t="s">
        <v>110</v>
      </c>
      <c r="D46" s="20">
        <v>646</v>
      </c>
      <c r="E46" s="20">
        <v>940</v>
      </c>
      <c r="F46" s="21">
        <v>0.85</v>
      </c>
      <c r="G46" s="20">
        <v>548250</v>
      </c>
      <c r="H46" s="20"/>
      <c r="I46" s="36">
        <f t="shared" si="30"/>
        <v>125800</v>
      </c>
      <c r="J46" s="20">
        <f t="shared" si="31"/>
        <v>799000</v>
      </c>
      <c r="K46" s="20">
        <f t="shared" si="32"/>
        <v>924800</v>
      </c>
      <c r="L46" s="37">
        <f t="shared" si="33"/>
        <v>924800</v>
      </c>
      <c r="M46" s="37">
        <v>0</v>
      </c>
      <c r="N46" s="20">
        <f t="shared" si="34"/>
        <v>924800</v>
      </c>
      <c r="O46" s="20">
        <f t="shared" si="35"/>
        <v>0</v>
      </c>
      <c r="P46" s="38"/>
    </row>
    <row r="47" spans="1:16" ht="30" hidden="1" customHeight="1" x14ac:dyDescent="0.15">
      <c r="A47" s="18" t="s">
        <v>111</v>
      </c>
      <c r="B47" s="19" t="s">
        <v>112</v>
      </c>
      <c r="C47" s="19" t="s">
        <v>112</v>
      </c>
      <c r="D47" s="20">
        <v>2889</v>
      </c>
      <c r="E47" s="20">
        <v>2805</v>
      </c>
      <c r="F47" s="21">
        <v>0.85</v>
      </c>
      <c r="G47" s="20">
        <v>2455650</v>
      </c>
      <c r="H47" s="20"/>
      <c r="I47" s="36">
        <f t="shared" si="30"/>
        <v>-35700</v>
      </c>
      <c r="J47" s="20">
        <f t="shared" si="31"/>
        <v>2384250</v>
      </c>
      <c r="K47" s="20">
        <f t="shared" si="32"/>
        <v>2348550</v>
      </c>
      <c r="L47" s="37">
        <f t="shared" si="33"/>
        <v>2348550</v>
      </c>
      <c r="M47" s="37">
        <v>0</v>
      </c>
      <c r="N47" s="20">
        <f t="shared" si="34"/>
        <v>2348550</v>
      </c>
      <c r="O47" s="20">
        <f t="shared" si="35"/>
        <v>0</v>
      </c>
      <c r="P47" s="38"/>
    </row>
    <row r="48" spans="1:16" ht="30" hidden="1" customHeight="1" x14ac:dyDescent="0.15">
      <c r="A48" s="18" t="s">
        <v>113</v>
      </c>
      <c r="B48" s="19" t="s">
        <v>114</v>
      </c>
      <c r="C48" s="19" t="s">
        <v>114</v>
      </c>
      <c r="D48" s="20">
        <v>1312</v>
      </c>
      <c r="E48" s="20">
        <v>1312</v>
      </c>
      <c r="F48" s="21">
        <v>0.85</v>
      </c>
      <c r="G48" s="20">
        <v>1161100</v>
      </c>
      <c r="H48" s="20"/>
      <c r="I48" s="36">
        <f t="shared" si="30"/>
        <v>-45900</v>
      </c>
      <c r="J48" s="20">
        <f t="shared" si="31"/>
        <v>1115200</v>
      </c>
      <c r="K48" s="20">
        <f t="shared" si="32"/>
        <v>1069300</v>
      </c>
      <c r="L48" s="37">
        <f t="shared" si="33"/>
        <v>1069300</v>
      </c>
      <c r="M48" s="37">
        <v>0</v>
      </c>
      <c r="N48" s="20">
        <f t="shared" si="34"/>
        <v>1069300</v>
      </c>
      <c r="O48" s="20">
        <f t="shared" si="35"/>
        <v>0</v>
      </c>
      <c r="P48" s="38"/>
    </row>
    <row r="49" spans="1:16" ht="30" hidden="1" customHeight="1" x14ac:dyDescent="0.15">
      <c r="A49" s="18" t="s">
        <v>115</v>
      </c>
      <c r="B49" s="19" t="s">
        <v>116</v>
      </c>
      <c r="C49" s="19" t="s">
        <v>116</v>
      </c>
      <c r="D49" s="20">
        <v>1485</v>
      </c>
      <c r="E49" s="20">
        <v>1398</v>
      </c>
      <c r="F49" s="21">
        <v>0.85</v>
      </c>
      <c r="G49" s="20">
        <v>1268200</v>
      </c>
      <c r="H49" s="20"/>
      <c r="I49" s="36">
        <f t="shared" si="30"/>
        <v>-42925</v>
      </c>
      <c r="J49" s="20">
        <f t="shared" si="31"/>
        <v>1188300</v>
      </c>
      <c r="K49" s="20">
        <f t="shared" si="32"/>
        <v>1145375</v>
      </c>
      <c r="L49" s="37">
        <f t="shared" si="33"/>
        <v>1145375</v>
      </c>
      <c r="M49" s="37">
        <v>0</v>
      </c>
      <c r="N49" s="20">
        <f t="shared" si="34"/>
        <v>1145375</v>
      </c>
      <c r="O49" s="20">
        <f t="shared" si="35"/>
        <v>0</v>
      </c>
      <c r="P49" s="38"/>
    </row>
    <row r="50" spans="1:16" ht="30" hidden="1" customHeight="1" x14ac:dyDescent="0.15">
      <c r="A50" s="17" t="s">
        <v>117</v>
      </c>
      <c r="B50" s="15" t="s">
        <v>118</v>
      </c>
      <c r="C50" s="15" t="s">
        <v>118</v>
      </c>
      <c r="D50" s="16">
        <f t="shared" ref="D50:O50" si="37">D51</f>
        <v>2742</v>
      </c>
      <c r="E50" s="16">
        <f t="shared" si="37"/>
        <v>2742</v>
      </c>
      <c r="F50" s="16"/>
      <c r="G50" s="16">
        <f t="shared" si="37"/>
        <v>2742000</v>
      </c>
      <c r="H50" s="16">
        <f t="shared" si="37"/>
        <v>0</v>
      </c>
      <c r="I50" s="17">
        <f t="shared" si="37"/>
        <v>0</v>
      </c>
      <c r="J50" s="16">
        <f t="shared" si="37"/>
        <v>2742000</v>
      </c>
      <c r="K50" s="16">
        <f t="shared" si="37"/>
        <v>2742000</v>
      </c>
      <c r="L50" s="16">
        <f t="shared" si="37"/>
        <v>2742000</v>
      </c>
      <c r="M50" s="16">
        <f t="shared" si="37"/>
        <v>0</v>
      </c>
      <c r="N50" s="16">
        <f t="shared" si="37"/>
        <v>2742000</v>
      </c>
      <c r="O50" s="16">
        <f t="shared" si="37"/>
        <v>0</v>
      </c>
      <c r="P50" s="35"/>
    </row>
    <row r="51" spans="1:16" ht="30" hidden="1" customHeight="1" x14ac:dyDescent="0.15">
      <c r="A51" s="18" t="s">
        <v>117</v>
      </c>
      <c r="B51" s="19" t="s">
        <v>118</v>
      </c>
      <c r="C51" s="19" t="s">
        <v>118</v>
      </c>
      <c r="D51" s="20">
        <v>2742</v>
      </c>
      <c r="E51" s="20">
        <v>2742</v>
      </c>
      <c r="F51" s="21">
        <v>1</v>
      </c>
      <c r="G51" s="20">
        <v>2742000</v>
      </c>
      <c r="H51" s="20"/>
      <c r="I51" s="36">
        <f t="shared" ref="I51:I55" si="38">ROUND((D51+E51)*500*F51-G51,0)</f>
        <v>0</v>
      </c>
      <c r="J51" s="20">
        <f t="shared" ref="J51:J55" si="39">ROUND(E51*1000*F51,0)</f>
        <v>2742000</v>
      </c>
      <c r="K51" s="20">
        <f t="shared" ref="K51:K55" si="40">IF(ROUND(J51+I51+H51,0)&lt;0,0,ROUND(J51+I51+H51,0))</f>
        <v>2742000</v>
      </c>
      <c r="L51" s="37">
        <f t="shared" ref="L51:L55" si="41">K51</f>
        <v>2742000</v>
      </c>
      <c r="M51" s="37">
        <v>0</v>
      </c>
      <c r="N51" s="20">
        <f t="shared" ref="N51:N55" si="42">K51-M51</f>
        <v>2742000</v>
      </c>
      <c r="O51" s="20">
        <f t="shared" ref="O51:O55" si="43">IF(ROUND(J51+I51,0)&lt;0,ROUND(J51+I51,0),0)</f>
        <v>0</v>
      </c>
      <c r="P51" s="38"/>
    </row>
    <row r="52" spans="1:16" ht="30" hidden="1" customHeight="1" x14ac:dyDescent="0.15">
      <c r="A52" s="17" t="s">
        <v>119</v>
      </c>
      <c r="B52" s="15" t="s">
        <v>120</v>
      </c>
      <c r="C52" s="15" t="s">
        <v>120</v>
      </c>
      <c r="D52" s="16">
        <f t="shared" ref="D52:O52" si="44">D53</f>
        <v>1422</v>
      </c>
      <c r="E52" s="16">
        <f t="shared" si="44"/>
        <v>1422</v>
      </c>
      <c r="F52" s="16"/>
      <c r="G52" s="16">
        <f t="shared" si="44"/>
        <v>1217200</v>
      </c>
      <c r="H52" s="16">
        <f t="shared" si="44"/>
        <v>0</v>
      </c>
      <c r="I52" s="17">
        <f t="shared" si="44"/>
        <v>-8500</v>
      </c>
      <c r="J52" s="16">
        <f t="shared" si="44"/>
        <v>1208700</v>
      </c>
      <c r="K52" s="16">
        <f t="shared" si="44"/>
        <v>1200200</v>
      </c>
      <c r="L52" s="16">
        <f t="shared" si="44"/>
        <v>1200200</v>
      </c>
      <c r="M52" s="16">
        <f t="shared" si="44"/>
        <v>0</v>
      </c>
      <c r="N52" s="16">
        <f t="shared" si="44"/>
        <v>1200200</v>
      </c>
      <c r="O52" s="16">
        <f t="shared" si="44"/>
        <v>0</v>
      </c>
      <c r="P52" s="35"/>
    </row>
    <row r="53" spans="1:16" ht="30" hidden="1" customHeight="1" x14ac:dyDescent="0.15">
      <c r="A53" s="18" t="s">
        <v>119</v>
      </c>
      <c r="B53" s="19" t="s">
        <v>120</v>
      </c>
      <c r="C53" s="19" t="s">
        <v>120</v>
      </c>
      <c r="D53" s="20">
        <v>1422</v>
      </c>
      <c r="E53" s="20">
        <v>1422</v>
      </c>
      <c r="F53" s="21">
        <v>0.85</v>
      </c>
      <c r="G53" s="20">
        <v>1217200</v>
      </c>
      <c r="H53" s="20"/>
      <c r="I53" s="36">
        <f t="shared" si="38"/>
        <v>-8500</v>
      </c>
      <c r="J53" s="20">
        <f t="shared" si="39"/>
        <v>1208700</v>
      </c>
      <c r="K53" s="20">
        <f t="shared" si="40"/>
        <v>1200200</v>
      </c>
      <c r="L53" s="37">
        <f t="shared" si="41"/>
        <v>1200200</v>
      </c>
      <c r="M53" s="37">
        <v>0</v>
      </c>
      <c r="N53" s="20">
        <f t="shared" si="42"/>
        <v>1200200</v>
      </c>
      <c r="O53" s="20">
        <f t="shared" si="43"/>
        <v>0</v>
      </c>
      <c r="P53" s="38"/>
    </row>
    <row r="54" spans="1:16" ht="30" hidden="1" customHeight="1" x14ac:dyDescent="0.15">
      <c r="A54" s="17" t="s">
        <v>121</v>
      </c>
      <c r="B54" s="15" t="s">
        <v>122</v>
      </c>
      <c r="C54" s="15" t="s">
        <v>122</v>
      </c>
      <c r="D54" s="16">
        <f t="shared" ref="D54:O54" si="45">D55</f>
        <v>2493</v>
      </c>
      <c r="E54" s="16">
        <f t="shared" si="45"/>
        <v>2493</v>
      </c>
      <c r="F54" s="16"/>
      <c r="G54" s="16">
        <f t="shared" si="45"/>
        <v>2119050</v>
      </c>
      <c r="H54" s="16">
        <f t="shared" si="45"/>
        <v>0</v>
      </c>
      <c r="I54" s="17">
        <f t="shared" si="45"/>
        <v>0</v>
      </c>
      <c r="J54" s="16">
        <f t="shared" si="45"/>
        <v>2119050</v>
      </c>
      <c r="K54" s="16">
        <f t="shared" si="45"/>
        <v>2119050</v>
      </c>
      <c r="L54" s="16">
        <f t="shared" si="45"/>
        <v>2119050</v>
      </c>
      <c r="M54" s="16">
        <f t="shared" si="45"/>
        <v>0</v>
      </c>
      <c r="N54" s="16">
        <f t="shared" si="45"/>
        <v>2119050</v>
      </c>
      <c r="O54" s="16">
        <f t="shared" si="45"/>
        <v>0</v>
      </c>
      <c r="P54" s="35"/>
    </row>
    <row r="55" spans="1:16" ht="30" hidden="1" customHeight="1" x14ac:dyDescent="0.15">
      <c r="A55" s="18" t="s">
        <v>121</v>
      </c>
      <c r="B55" s="19" t="s">
        <v>122</v>
      </c>
      <c r="C55" s="19" t="s">
        <v>122</v>
      </c>
      <c r="D55" s="20">
        <v>2493</v>
      </c>
      <c r="E55" s="20">
        <v>2493</v>
      </c>
      <c r="F55" s="21">
        <v>0.85</v>
      </c>
      <c r="G55" s="20">
        <v>2119050</v>
      </c>
      <c r="H55" s="20"/>
      <c r="I55" s="36">
        <f t="shared" si="38"/>
        <v>0</v>
      </c>
      <c r="J55" s="20">
        <f t="shared" si="39"/>
        <v>2119050</v>
      </c>
      <c r="K55" s="20">
        <f t="shared" si="40"/>
        <v>2119050</v>
      </c>
      <c r="L55" s="37">
        <f t="shared" si="41"/>
        <v>2119050</v>
      </c>
      <c r="M55" s="37">
        <v>0</v>
      </c>
      <c r="N55" s="20">
        <f t="shared" si="42"/>
        <v>2119050</v>
      </c>
      <c r="O55" s="20">
        <f t="shared" si="43"/>
        <v>0</v>
      </c>
      <c r="P55" s="38"/>
    </row>
    <row r="56" spans="1:16" ht="30" hidden="1" customHeight="1" x14ac:dyDescent="0.15">
      <c r="A56" s="17" t="s">
        <v>123</v>
      </c>
      <c r="B56" s="15" t="s">
        <v>124</v>
      </c>
      <c r="C56" s="15" t="s">
        <v>124</v>
      </c>
      <c r="D56" s="16">
        <f t="shared" ref="D56:O56" si="46">D57</f>
        <v>940</v>
      </c>
      <c r="E56" s="16">
        <f t="shared" si="46"/>
        <v>890</v>
      </c>
      <c r="F56" s="16"/>
      <c r="G56" s="16">
        <f t="shared" si="46"/>
        <v>901000</v>
      </c>
      <c r="H56" s="16">
        <f t="shared" si="46"/>
        <v>0</v>
      </c>
      <c r="I56" s="17">
        <f t="shared" si="46"/>
        <v>14000</v>
      </c>
      <c r="J56" s="16">
        <f t="shared" si="46"/>
        <v>890000</v>
      </c>
      <c r="K56" s="16">
        <f t="shared" si="46"/>
        <v>904000</v>
      </c>
      <c r="L56" s="16">
        <f t="shared" si="46"/>
        <v>904000</v>
      </c>
      <c r="M56" s="16">
        <f t="shared" si="46"/>
        <v>0</v>
      </c>
      <c r="N56" s="16">
        <f t="shared" si="46"/>
        <v>904000</v>
      </c>
      <c r="O56" s="16">
        <f t="shared" si="46"/>
        <v>0</v>
      </c>
      <c r="P56" s="35"/>
    </row>
    <row r="57" spans="1:16" ht="30" hidden="1" customHeight="1" x14ac:dyDescent="0.15">
      <c r="A57" s="18" t="s">
        <v>123</v>
      </c>
      <c r="B57" s="19" t="s">
        <v>124</v>
      </c>
      <c r="C57" s="19" t="s">
        <v>124</v>
      </c>
      <c r="D57" s="20">
        <v>940</v>
      </c>
      <c r="E57" s="20">
        <v>890</v>
      </c>
      <c r="F57" s="21">
        <v>1</v>
      </c>
      <c r="G57" s="20">
        <v>901000</v>
      </c>
      <c r="H57" s="20"/>
      <c r="I57" s="36">
        <f t="shared" ref="I57:I62" si="47">ROUND((D57+E57)*500*F57-G57,0)</f>
        <v>14000</v>
      </c>
      <c r="J57" s="20">
        <f t="shared" ref="J57:J62" si="48">ROUND(E57*1000*F57,0)</f>
        <v>890000</v>
      </c>
      <c r="K57" s="20">
        <f t="shared" ref="K57:K62" si="49">IF(ROUND(J57+I57+H57,0)&lt;0,0,ROUND(J57+I57+H57,0))</f>
        <v>904000</v>
      </c>
      <c r="L57" s="37">
        <f t="shared" ref="L57:L62" si="50">K57</f>
        <v>904000</v>
      </c>
      <c r="M57" s="37">
        <v>0</v>
      </c>
      <c r="N57" s="20">
        <f t="shared" ref="N57:N62" si="51">K57-M57</f>
        <v>904000</v>
      </c>
      <c r="O57" s="20">
        <f t="shared" ref="O57:O62" si="52">IF(ROUND(J57+I57,0)&lt;0,ROUND(J57+I57,0),0)</f>
        <v>0</v>
      </c>
      <c r="P57" s="38"/>
    </row>
    <row r="58" spans="1:16" ht="30" hidden="1" customHeight="1" x14ac:dyDescent="0.15">
      <c r="A58" s="17" t="s">
        <v>125</v>
      </c>
      <c r="B58" s="15" t="s">
        <v>126</v>
      </c>
      <c r="C58" s="15" t="s">
        <v>126</v>
      </c>
      <c r="D58" s="16">
        <f t="shared" ref="D58:O58" si="53">SUM(D59:D62)</f>
        <v>6435</v>
      </c>
      <c r="E58" s="16">
        <f t="shared" si="53"/>
        <v>6435</v>
      </c>
      <c r="F58" s="16"/>
      <c r="G58" s="16">
        <f t="shared" si="53"/>
        <v>6010000</v>
      </c>
      <c r="H58" s="16">
        <f t="shared" si="53"/>
        <v>0</v>
      </c>
      <c r="I58" s="17">
        <f t="shared" si="53"/>
        <v>29750</v>
      </c>
      <c r="J58" s="16">
        <f t="shared" si="53"/>
        <v>6039750</v>
      </c>
      <c r="K58" s="16">
        <f t="shared" si="53"/>
        <v>6069500</v>
      </c>
      <c r="L58" s="16">
        <f t="shared" si="53"/>
        <v>6069500</v>
      </c>
      <c r="M58" s="16">
        <f t="shared" si="53"/>
        <v>0</v>
      </c>
      <c r="N58" s="16">
        <f t="shared" si="53"/>
        <v>6069500</v>
      </c>
      <c r="O58" s="16">
        <f t="shared" si="53"/>
        <v>0</v>
      </c>
      <c r="P58" s="35"/>
    </row>
    <row r="59" spans="1:16" ht="30" hidden="1" customHeight="1" x14ac:dyDescent="0.15">
      <c r="A59" s="18" t="s">
        <v>127</v>
      </c>
      <c r="B59" s="19" t="s">
        <v>128</v>
      </c>
      <c r="C59" s="19" t="s">
        <v>128</v>
      </c>
      <c r="D59" s="20">
        <v>5</v>
      </c>
      <c r="E59" s="20">
        <v>5</v>
      </c>
      <c r="F59" s="21">
        <v>0.85</v>
      </c>
      <c r="G59" s="20">
        <v>3400</v>
      </c>
      <c r="H59" s="20"/>
      <c r="I59" s="36">
        <f t="shared" si="47"/>
        <v>850</v>
      </c>
      <c r="J59" s="20">
        <f t="shared" si="48"/>
        <v>4250</v>
      </c>
      <c r="K59" s="20">
        <f t="shared" si="49"/>
        <v>5100</v>
      </c>
      <c r="L59" s="37">
        <f t="shared" si="50"/>
        <v>5100</v>
      </c>
      <c r="M59" s="37">
        <v>0</v>
      </c>
      <c r="N59" s="20">
        <f t="shared" si="51"/>
        <v>5100</v>
      </c>
      <c r="O59" s="20">
        <f t="shared" si="52"/>
        <v>0</v>
      </c>
      <c r="P59" s="38"/>
    </row>
    <row r="60" spans="1:16" ht="30" hidden="1" customHeight="1" x14ac:dyDescent="0.15">
      <c r="A60" s="18" t="s">
        <v>129</v>
      </c>
      <c r="B60" s="19" t="s">
        <v>130</v>
      </c>
      <c r="C60" s="19" t="s">
        <v>130</v>
      </c>
      <c r="D60" s="20">
        <v>399</v>
      </c>
      <c r="E60" s="20">
        <v>399</v>
      </c>
      <c r="F60" s="21">
        <v>0.85</v>
      </c>
      <c r="G60" s="20">
        <v>310250</v>
      </c>
      <c r="H60" s="20"/>
      <c r="I60" s="36">
        <f t="shared" si="47"/>
        <v>28900</v>
      </c>
      <c r="J60" s="20">
        <f t="shared" si="48"/>
        <v>339150</v>
      </c>
      <c r="K60" s="20">
        <f t="shared" si="49"/>
        <v>368050</v>
      </c>
      <c r="L60" s="37">
        <f t="shared" si="50"/>
        <v>368050</v>
      </c>
      <c r="M60" s="37">
        <v>0</v>
      </c>
      <c r="N60" s="20">
        <f t="shared" si="51"/>
        <v>368050</v>
      </c>
      <c r="O60" s="20">
        <f t="shared" si="52"/>
        <v>0</v>
      </c>
      <c r="P60" s="38"/>
    </row>
    <row r="61" spans="1:16" ht="30" hidden="1" customHeight="1" x14ac:dyDescent="0.15">
      <c r="A61" s="18" t="s">
        <v>131</v>
      </c>
      <c r="B61" s="19" t="s">
        <v>132</v>
      </c>
      <c r="C61" s="19" t="s">
        <v>132</v>
      </c>
      <c r="D61" s="20">
        <v>2231</v>
      </c>
      <c r="E61" s="20">
        <v>2231</v>
      </c>
      <c r="F61" s="21">
        <v>0.85</v>
      </c>
      <c r="G61" s="20">
        <v>1896350</v>
      </c>
      <c r="H61" s="20"/>
      <c r="I61" s="36">
        <f t="shared" si="47"/>
        <v>0</v>
      </c>
      <c r="J61" s="20">
        <f t="shared" si="48"/>
        <v>1896350</v>
      </c>
      <c r="K61" s="20">
        <f t="shared" si="49"/>
        <v>1896350</v>
      </c>
      <c r="L61" s="37">
        <f t="shared" si="50"/>
        <v>1896350</v>
      </c>
      <c r="M61" s="37">
        <v>0</v>
      </c>
      <c r="N61" s="20">
        <f t="shared" si="51"/>
        <v>1896350</v>
      </c>
      <c r="O61" s="20">
        <f t="shared" si="52"/>
        <v>0</v>
      </c>
      <c r="P61" s="38"/>
    </row>
    <row r="62" spans="1:16" ht="30" hidden="1" customHeight="1" x14ac:dyDescent="0.15">
      <c r="A62" s="18" t="s">
        <v>133</v>
      </c>
      <c r="B62" s="19" t="s">
        <v>134</v>
      </c>
      <c r="C62" s="19" t="s">
        <v>134</v>
      </c>
      <c r="D62" s="20">
        <v>3800</v>
      </c>
      <c r="E62" s="20">
        <v>3800</v>
      </c>
      <c r="F62" s="21">
        <v>1</v>
      </c>
      <c r="G62" s="20">
        <v>3800000</v>
      </c>
      <c r="H62" s="20"/>
      <c r="I62" s="36">
        <f t="shared" si="47"/>
        <v>0</v>
      </c>
      <c r="J62" s="20">
        <f t="shared" si="48"/>
        <v>3800000</v>
      </c>
      <c r="K62" s="20">
        <f t="shared" si="49"/>
        <v>3800000</v>
      </c>
      <c r="L62" s="37">
        <f t="shared" si="50"/>
        <v>3800000</v>
      </c>
      <c r="M62" s="37">
        <v>0</v>
      </c>
      <c r="N62" s="20">
        <f t="shared" si="51"/>
        <v>3800000</v>
      </c>
      <c r="O62" s="20">
        <f t="shared" si="52"/>
        <v>0</v>
      </c>
      <c r="P62" s="38"/>
    </row>
    <row r="63" spans="1:16" ht="30" hidden="1" customHeight="1" x14ac:dyDescent="0.15">
      <c r="A63" s="17" t="s">
        <v>135</v>
      </c>
      <c r="B63" s="15" t="s">
        <v>136</v>
      </c>
      <c r="C63" s="15" t="s">
        <v>136</v>
      </c>
      <c r="D63" s="16">
        <f t="shared" ref="D63:O63" si="54">D64</f>
        <v>5500</v>
      </c>
      <c r="E63" s="16">
        <f t="shared" si="54"/>
        <v>5500</v>
      </c>
      <c r="F63" s="16"/>
      <c r="G63" s="16">
        <f t="shared" si="54"/>
        <v>5500000</v>
      </c>
      <c r="H63" s="16">
        <f t="shared" si="54"/>
        <v>0</v>
      </c>
      <c r="I63" s="17">
        <f t="shared" si="54"/>
        <v>0</v>
      </c>
      <c r="J63" s="16">
        <f t="shared" si="54"/>
        <v>5500000</v>
      </c>
      <c r="K63" s="16">
        <f t="shared" si="54"/>
        <v>5500000</v>
      </c>
      <c r="L63" s="16">
        <f t="shared" si="54"/>
        <v>5500000</v>
      </c>
      <c r="M63" s="16">
        <f t="shared" si="54"/>
        <v>0</v>
      </c>
      <c r="N63" s="16">
        <f t="shared" si="54"/>
        <v>5500000</v>
      </c>
      <c r="O63" s="16">
        <f t="shared" si="54"/>
        <v>0</v>
      </c>
      <c r="P63" s="35"/>
    </row>
    <row r="64" spans="1:16" ht="30" hidden="1" customHeight="1" x14ac:dyDescent="0.15">
      <c r="A64" s="18" t="s">
        <v>135</v>
      </c>
      <c r="B64" s="19" t="s">
        <v>136</v>
      </c>
      <c r="C64" s="19" t="s">
        <v>136</v>
      </c>
      <c r="D64" s="20">
        <v>5500</v>
      </c>
      <c r="E64" s="20">
        <v>5500</v>
      </c>
      <c r="F64" s="21">
        <v>1</v>
      </c>
      <c r="G64" s="20">
        <v>5500000</v>
      </c>
      <c r="H64" s="20"/>
      <c r="I64" s="36">
        <f t="shared" ref="I64:I68" si="55">ROUND((D64+E64)*500*F64-G64,0)</f>
        <v>0</v>
      </c>
      <c r="J64" s="20">
        <f t="shared" ref="J64:J68" si="56">ROUND(E64*1000*F64,0)</f>
        <v>5500000</v>
      </c>
      <c r="K64" s="20">
        <f t="shared" ref="K64:K68" si="57">IF(ROUND(J64+I64+H64,0)&lt;0,0,ROUND(J64+I64+H64,0))</f>
        <v>5500000</v>
      </c>
      <c r="L64" s="37">
        <f t="shared" ref="L64:L68" si="58">K64</f>
        <v>5500000</v>
      </c>
      <c r="M64" s="37">
        <v>0</v>
      </c>
      <c r="N64" s="20">
        <f t="shared" ref="N64:N68" si="59">K64-M64</f>
        <v>5500000</v>
      </c>
      <c r="O64" s="20">
        <f t="shared" ref="O64:O68" si="60">IF(ROUND(J64+I64,0)&lt;0,ROUND(J64+I64,0),0)</f>
        <v>0</v>
      </c>
      <c r="P64" s="38"/>
    </row>
    <row r="65" spans="1:16" ht="30" hidden="1" customHeight="1" x14ac:dyDescent="0.15">
      <c r="A65" s="17" t="s">
        <v>137</v>
      </c>
      <c r="B65" s="15" t="s">
        <v>138</v>
      </c>
      <c r="C65" s="15" t="s">
        <v>138</v>
      </c>
      <c r="D65" s="16">
        <f t="shared" ref="D65:O65" si="61">D66</f>
        <v>3378</v>
      </c>
      <c r="E65" s="16">
        <f t="shared" si="61"/>
        <v>3378</v>
      </c>
      <c r="F65" s="16"/>
      <c r="G65" s="16">
        <f t="shared" si="61"/>
        <v>3114000</v>
      </c>
      <c r="H65" s="16">
        <f t="shared" si="61"/>
        <v>0</v>
      </c>
      <c r="I65" s="17">
        <f t="shared" si="61"/>
        <v>264000</v>
      </c>
      <c r="J65" s="16">
        <f t="shared" si="61"/>
        <v>3378000</v>
      </c>
      <c r="K65" s="16">
        <f t="shared" si="61"/>
        <v>3642000</v>
      </c>
      <c r="L65" s="16">
        <f t="shared" si="61"/>
        <v>3642000</v>
      </c>
      <c r="M65" s="16">
        <f t="shared" si="61"/>
        <v>0</v>
      </c>
      <c r="N65" s="16">
        <f t="shared" si="61"/>
        <v>3642000</v>
      </c>
      <c r="O65" s="16">
        <f t="shared" si="61"/>
        <v>0</v>
      </c>
      <c r="P65" s="35"/>
    </row>
    <row r="66" spans="1:16" ht="30" hidden="1" customHeight="1" x14ac:dyDescent="0.15">
      <c r="A66" s="18" t="s">
        <v>137</v>
      </c>
      <c r="B66" s="19" t="s">
        <v>138</v>
      </c>
      <c r="C66" s="19" t="s">
        <v>138</v>
      </c>
      <c r="D66" s="20">
        <v>3378</v>
      </c>
      <c r="E66" s="20">
        <v>3378</v>
      </c>
      <c r="F66" s="21">
        <v>1</v>
      </c>
      <c r="G66" s="20">
        <v>3114000</v>
      </c>
      <c r="H66" s="20"/>
      <c r="I66" s="36">
        <f t="shared" si="55"/>
        <v>264000</v>
      </c>
      <c r="J66" s="20">
        <f t="shared" si="56"/>
        <v>3378000</v>
      </c>
      <c r="K66" s="20">
        <f t="shared" si="57"/>
        <v>3642000</v>
      </c>
      <c r="L66" s="37">
        <f t="shared" si="58"/>
        <v>3642000</v>
      </c>
      <c r="M66" s="37">
        <v>0</v>
      </c>
      <c r="N66" s="20">
        <f t="shared" si="59"/>
        <v>3642000</v>
      </c>
      <c r="O66" s="20">
        <f t="shared" si="60"/>
        <v>0</v>
      </c>
      <c r="P66" s="38"/>
    </row>
    <row r="67" spans="1:16" ht="30" hidden="1" customHeight="1" x14ac:dyDescent="0.15">
      <c r="A67" s="17" t="s">
        <v>139</v>
      </c>
      <c r="B67" s="15" t="s">
        <v>140</v>
      </c>
      <c r="C67" s="15" t="s">
        <v>140</v>
      </c>
      <c r="D67" s="16">
        <f t="shared" ref="D67:O67" si="62">D68</f>
        <v>2800</v>
      </c>
      <c r="E67" s="16">
        <f t="shared" si="62"/>
        <v>2800</v>
      </c>
      <c r="F67" s="16"/>
      <c r="G67" s="16">
        <f t="shared" si="62"/>
        <v>2800000</v>
      </c>
      <c r="H67" s="16">
        <f t="shared" si="62"/>
        <v>0</v>
      </c>
      <c r="I67" s="17">
        <f t="shared" si="62"/>
        <v>0</v>
      </c>
      <c r="J67" s="16">
        <f t="shared" si="62"/>
        <v>2800000</v>
      </c>
      <c r="K67" s="16">
        <f t="shared" si="62"/>
        <v>2800000</v>
      </c>
      <c r="L67" s="16">
        <f t="shared" si="62"/>
        <v>2800000</v>
      </c>
      <c r="M67" s="16">
        <f t="shared" si="62"/>
        <v>0</v>
      </c>
      <c r="N67" s="16">
        <f t="shared" si="62"/>
        <v>2800000</v>
      </c>
      <c r="O67" s="16">
        <f t="shared" si="62"/>
        <v>0</v>
      </c>
      <c r="P67" s="35"/>
    </row>
    <row r="68" spans="1:16" ht="30" hidden="1" customHeight="1" x14ac:dyDescent="0.15">
      <c r="A68" s="18" t="s">
        <v>139</v>
      </c>
      <c r="B68" s="19" t="s">
        <v>140</v>
      </c>
      <c r="C68" s="19" t="s">
        <v>140</v>
      </c>
      <c r="D68" s="20">
        <v>2800</v>
      </c>
      <c r="E68" s="20">
        <v>2800</v>
      </c>
      <c r="F68" s="21">
        <v>1</v>
      </c>
      <c r="G68" s="20">
        <v>2800000</v>
      </c>
      <c r="H68" s="20"/>
      <c r="I68" s="36">
        <f t="shared" si="55"/>
        <v>0</v>
      </c>
      <c r="J68" s="20">
        <f t="shared" si="56"/>
        <v>2800000</v>
      </c>
      <c r="K68" s="20">
        <f t="shared" si="57"/>
        <v>2800000</v>
      </c>
      <c r="L68" s="37">
        <f t="shared" si="58"/>
        <v>2800000</v>
      </c>
      <c r="M68" s="37">
        <v>0</v>
      </c>
      <c r="N68" s="20">
        <f t="shared" si="59"/>
        <v>2800000</v>
      </c>
      <c r="O68" s="20">
        <f t="shared" si="60"/>
        <v>0</v>
      </c>
      <c r="P68" s="38"/>
    </row>
    <row r="69" spans="1:16" ht="30" hidden="1" customHeight="1" x14ac:dyDescent="0.15">
      <c r="A69" s="17" t="s">
        <v>141</v>
      </c>
      <c r="B69" s="15" t="s">
        <v>142</v>
      </c>
      <c r="C69" s="15" t="s">
        <v>142</v>
      </c>
      <c r="D69" s="16">
        <f t="shared" ref="D69:O69" si="63">SUM(D70:D74)</f>
        <v>5173</v>
      </c>
      <c r="E69" s="16">
        <f t="shared" si="63"/>
        <v>3914</v>
      </c>
      <c r="F69" s="16"/>
      <c r="G69" s="16">
        <f t="shared" si="63"/>
        <v>5075250</v>
      </c>
      <c r="H69" s="16">
        <f t="shared" si="63"/>
        <v>0</v>
      </c>
      <c r="I69" s="17">
        <f t="shared" si="63"/>
        <v>-532275</v>
      </c>
      <c r="J69" s="16">
        <f t="shared" si="63"/>
        <v>3913700</v>
      </c>
      <c r="K69" s="16">
        <f t="shared" si="63"/>
        <v>3381425</v>
      </c>
      <c r="L69" s="16">
        <f t="shared" si="63"/>
        <v>3381425</v>
      </c>
      <c r="M69" s="16">
        <f t="shared" si="63"/>
        <v>0</v>
      </c>
      <c r="N69" s="16">
        <f t="shared" si="63"/>
        <v>3381425</v>
      </c>
      <c r="O69" s="16">
        <f t="shared" si="63"/>
        <v>0</v>
      </c>
      <c r="P69" s="35"/>
    </row>
    <row r="70" spans="1:16" ht="30" hidden="1" customHeight="1" x14ac:dyDescent="0.15">
      <c r="A70" s="18" t="s">
        <v>143</v>
      </c>
      <c r="B70" s="19" t="s">
        <v>144</v>
      </c>
      <c r="C70" s="19" t="s">
        <v>144</v>
      </c>
      <c r="D70" s="20">
        <v>5</v>
      </c>
      <c r="E70" s="20">
        <v>2</v>
      </c>
      <c r="F70" s="21">
        <v>0.85</v>
      </c>
      <c r="G70" s="20">
        <v>4250</v>
      </c>
      <c r="H70" s="20"/>
      <c r="I70" s="36">
        <f t="shared" ref="I70:I74" si="64">ROUND((D70+E70)*500*F70-G70,0)</f>
        <v>-1275</v>
      </c>
      <c r="J70" s="20">
        <f t="shared" ref="J70:J74" si="65">ROUND(E70*1000*F70,0)</f>
        <v>1700</v>
      </c>
      <c r="K70" s="20">
        <f t="shared" ref="K70:K74" si="66">IF(ROUND(J70+I70+H70,0)&lt;0,0,ROUND(J70+I70+H70,0))</f>
        <v>425</v>
      </c>
      <c r="L70" s="37">
        <f t="shared" ref="L70:L74" si="67">K70</f>
        <v>425</v>
      </c>
      <c r="M70" s="37">
        <v>0</v>
      </c>
      <c r="N70" s="20">
        <f t="shared" ref="N70:N74" si="68">K70-M70</f>
        <v>425</v>
      </c>
      <c r="O70" s="20">
        <f t="shared" ref="O70:O74" si="69">IF(ROUND(J70+I70,0)&lt;0,ROUND(J70+I70,0),0)</f>
        <v>0</v>
      </c>
      <c r="P70" s="38"/>
    </row>
    <row r="71" spans="1:16" ht="30" hidden="1" customHeight="1" x14ac:dyDescent="0.15">
      <c r="A71" s="18" t="s">
        <v>145</v>
      </c>
      <c r="B71" s="19" t="s">
        <v>146</v>
      </c>
      <c r="C71" s="19" t="s">
        <v>146</v>
      </c>
      <c r="D71" s="20">
        <v>739</v>
      </c>
      <c r="E71" s="20">
        <v>630</v>
      </c>
      <c r="F71" s="21">
        <v>1</v>
      </c>
      <c r="G71" s="20">
        <v>687000</v>
      </c>
      <c r="H71" s="20"/>
      <c r="I71" s="36">
        <f t="shared" si="64"/>
        <v>-2500</v>
      </c>
      <c r="J71" s="20">
        <f t="shared" si="65"/>
        <v>630000</v>
      </c>
      <c r="K71" s="20">
        <f t="shared" si="66"/>
        <v>627500</v>
      </c>
      <c r="L71" s="37">
        <f t="shared" si="67"/>
        <v>627500</v>
      </c>
      <c r="M71" s="37">
        <v>0</v>
      </c>
      <c r="N71" s="20">
        <f t="shared" si="68"/>
        <v>627500</v>
      </c>
      <c r="O71" s="20">
        <f t="shared" si="69"/>
        <v>0</v>
      </c>
      <c r="P71" s="38"/>
    </row>
    <row r="72" spans="1:16" ht="30" hidden="1" customHeight="1" x14ac:dyDescent="0.15">
      <c r="A72" s="18" t="s">
        <v>147</v>
      </c>
      <c r="B72" s="19" t="s">
        <v>148</v>
      </c>
      <c r="C72" s="19" t="s">
        <v>148</v>
      </c>
      <c r="D72" s="20">
        <v>3058</v>
      </c>
      <c r="E72" s="20">
        <v>2269</v>
      </c>
      <c r="F72" s="21">
        <v>1</v>
      </c>
      <c r="G72" s="20">
        <v>2994000</v>
      </c>
      <c r="H72" s="20"/>
      <c r="I72" s="36">
        <f t="shared" si="64"/>
        <v>-330500</v>
      </c>
      <c r="J72" s="20">
        <f t="shared" si="65"/>
        <v>2269000</v>
      </c>
      <c r="K72" s="20">
        <f t="shared" si="66"/>
        <v>1938500</v>
      </c>
      <c r="L72" s="37">
        <f t="shared" si="67"/>
        <v>1938500</v>
      </c>
      <c r="M72" s="37">
        <v>0</v>
      </c>
      <c r="N72" s="20">
        <f t="shared" si="68"/>
        <v>1938500</v>
      </c>
      <c r="O72" s="20">
        <f t="shared" si="69"/>
        <v>0</v>
      </c>
      <c r="P72" s="38"/>
    </row>
    <row r="73" spans="1:16" ht="30" hidden="1" customHeight="1" x14ac:dyDescent="0.15">
      <c r="A73" s="18" t="s">
        <v>149</v>
      </c>
      <c r="B73" s="19" t="s">
        <v>150</v>
      </c>
      <c r="C73" s="19" t="s">
        <v>150</v>
      </c>
      <c r="D73" s="20">
        <v>383</v>
      </c>
      <c r="E73" s="20">
        <v>400</v>
      </c>
      <c r="F73" s="21">
        <v>1</v>
      </c>
      <c r="G73" s="20">
        <v>387000</v>
      </c>
      <c r="H73" s="20"/>
      <c r="I73" s="36">
        <f t="shared" si="64"/>
        <v>4500</v>
      </c>
      <c r="J73" s="20">
        <f t="shared" si="65"/>
        <v>400000</v>
      </c>
      <c r="K73" s="20">
        <f t="shared" si="66"/>
        <v>404500</v>
      </c>
      <c r="L73" s="37">
        <f t="shared" si="67"/>
        <v>404500</v>
      </c>
      <c r="M73" s="37">
        <v>0</v>
      </c>
      <c r="N73" s="20">
        <f t="shared" si="68"/>
        <v>404500</v>
      </c>
      <c r="O73" s="20">
        <f t="shared" si="69"/>
        <v>0</v>
      </c>
      <c r="P73" s="38"/>
    </row>
    <row r="74" spans="1:16" ht="30" hidden="1" customHeight="1" x14ac:dyDescent="0.15">
      <c r="A74" s="18" t="s">
        <v>151</v>
      </c>
      <c r="B74" s="19" t="s">
        <v>152</v>
      </c>
      <c r="C74" s="19" t="s">
        <v>152</v>
      </c>
      <c r="D74" s="20">
        <v>988</v>
      </c>
      <c r="E74" s="20">
        <v>613</v>
      </c>
      <c r="F74" s="21">
        <v>1</v>
      </c>
      <c r="G74" s="20">
        <v>1003000</v>
      </c>
      <c r="H74" s="20"/>
      <c r="I74" s="36">
        <f t="shared" si="64"/>
        <v>-202500</v>
      </c>
      <c r="J74" s="20">
        <f t="shared" si="65"/>
        <v>613000</v>
      </c>
      <c r="K74" s="20">
        <f t="shared" si="66"/>
        <v>410500</v>
      </c>
      <c r="L74" s="37">
        <f t="shared" si="67"/>
        <v>410500</v>
      </c>
      <c r="M74" s="37">
        <v>0</v>
      </c>
      <c r="N74" s="20">
        <f t="shared" si="68"/>
        <v>410500</v>
      </c>
      <c r="O74" s="20">
        <f t="shared" si="69"/>
        <v>0</v>
      </c>
      <c r="P74" s="38"/>
    </row>
    <row r="75" spans="1:16" ht="30" hidden="1" customHeight="1" x14ac:dyDescent="0.15">
      <c r="A75" s="17" t="s">
        <v>153</v>
      </c>
      <c r="B75" s="15" t="s">
        <v>154</v>
      </c>
      <c r="C75" s="15" t="s">
        <v>154</v>
      </c>
      <c r="D75" s="16">
        <f t="shared" ref="D75:O75" si="70">D76</f>
        <v>3257</v>
      </c>
      <c r="E75" s="16">
        <f t="shared" si="70"/>
        <v>3158</v>
      </c>
      <c r="F75" s="16"/>
      <c r="G75" s="16">
        <f t="shared" si="70"/>
        <v>3306000</v>
      </c>
      <c r="H75" s="16">
        <f t="shared" si="70"/>
        <v>0</v>
      </c>
      <c r="I75" s="17">
        <f t="shared" si="70"/>
        <v>-98500</v>
      </c>
      <c r="J75" s="16">
        <f t="shared" si="70"/>
        <v>3158000</v>
      </c>
      <c r="K75" s="16">
        <f t="shared" si="70"/>
        <v>3059500</v>
      </c>
      <c r="L75" s="16">
        <f t="shared" si="70"/>
        <v>3059500</v>
      </c>
      <c r="M75" s="16">
        <f t="shared" si="70"/>
        <v>0</v>
      </c>
      <c r="N75" s="16">
        <f t="shared" si="70"/>
        <v>3059500</v>
      </c>
      <c r="O75" s="16">
        <f t="shared" si="70"/>
        <v>0</v>
      </c>
      <c r="P75" s="35"/>
    </row>
    <row r="76" spans="1:16" ht="30" hidden="1" customHeight="1" x14ac:dyDescent="0.15">
      <c r="A76" s="18" t="s">
        <v>153</v>
      </c>
      <c r="B76" s="19" t="s">
        <v>154</v>
      </c>
      <c r="C76" s="19" t="s">
        <v>154</v>
      </c>
      <c r="D76" s="20">
        <v>3257</v>
      </c>
      <c r="E76" s="20">
        <v>3158</v>
      </c>
      <c r="F76" s="21">
        <v>1</v>
      </c>
      <c r="G76" s="20">
        <v>3306000</v>
      </c>
      <c r="H76" s="20"/>
      <c r="I76" s="36">
        <f t="shared" ref="I76:I80" si="71">ROUND((D76+E76)*500*F76-G76,0)</f>
        <v>-98500</v>
      </c>
      <c r="J76" s="20">
        <f t="shared" ref="J76:J80" si="72">ROUND(E76*1000*F76,0)</f>
        <v>3158000</v>
      </c>
      <c r="K76" s="20">
        <f t="shared" ref="K76:K80" si="73">IF(ROUND(J76+I76+H76,0)&lt;0,0,ROUND(J76+I76+H76,0))</f>
        <v>3059500</v>
      </c>
      <c r="L76" s="37">
        <f t="shared" ref="L76:L80" si="74">K76</f>
        <v>3059500</v>
      </c>
      <c r="M76" s="37">
        <v>0</v>
      </c>
      <c r="N76" s="20">
        <f t="shared" ref="N76:N80" si="75">K76-M76</f>
        <v>3059500</v>
      </c>
      <c r="O76" s="20">
        <f t="shared" ref="O76:O80" si="76">IF(ROUND(J76+I76,0)&lt;0,ROUND(J76+I76,0),0)</f>
        <v>0</v>
      </c>
      <c r="P76" s="38"/>
    </row>
    <row r="77" spans="1:16" ht="30" hidden="1" customHeight="1" x14ac:dyDescent="0.15">
      <c r="A77" s="17" t="s">
        <v>155</v>
      </c>
      <c r="B77" s="15" t="s">
        <v>156</v>
      </c>
      <c r="C77" s="15" t="s">
        <v>156</v>
      </c>
      <c r="D77" s="16">
        <f t="shared" ref="D77:O77" si="77">D78</f>
        <v>2083</v>
      </c>
      <c r="E77" s="16">
        <f t="shared" si="77"/>
        <v>2059</v>
      </c>
      <c r="F77" s="16"/>
      <c r="G77" s="16">
        <f t="shared" si="77"/>
        <v>2071000</v>
      </c>
      <c r="H77" s="16">
        <f t="shared" si="77"/>
        <v>0</v>
      </c>
      <c r="I77" s="17">
        <f t="shared" si="77"/>
        <v>0</v>
      </c>
      <c r="J77" s="16">
        <f t="shared" si="77"/>
        <v>2059000</v>
      </c>
      <c r="K77" s="16">
        <f t="shared" si="77"/>
        <v>2059000</v>
      </c>
      <c r="L77" s="16">
        <f t="shared" si="77"/>
        <v>2059000</v>
      </c>
      <c r="M77" s="16">
        <f t="shared" si="77"/>
        <v>0</v>
      </c>
      <c r="N77" s="16">
        <f t="shared" si="77"/>
        <v>2059000</v>
      </c>
      <c r="O77" s="16">
        <f t="shared" si="77"/>
        <v>0</v>
      </c>
      <c r="P77" s="35"/>
    </row>
    <row r="78" spans="1:16" ht="30" hidden="1" customHeight="1" x14ac:dyDescent="0.15">
      <c r="A78" s="18" t="s">
        <v>155</v>
      </c>
      <c r="B78" s="19" t="s">
        <v>156</v>
      </c>
      <c r="C78" s="19" t="s">
        <v>156</v>
      </c>
      <c r="D78" s="20">
        <v>2083</v>
      </c>
      <c r="E78" s="20">
        <v>2059</v>
      </c>
      <c r="F78" s="21">
        <v>1</v>
      </c>
      <c r="G78" s="20">
        <v>2071000</v>
      </c>
      <c r="H78" s="20"/>
      <c r="I78" s="36">
        <f t="shared" si="71"/>
        <v>0</v>
      </c>
      <c r="J78" s="20">
        <f t="shared" si="72"/>
        <v>2059000</v>
      </c>
      <c r="K78" s="20">
        <f t="shared" si="73"/>
        <v>2059000</v>
      </c>
      <c r="L78" s="37">
        <f t="shared" si="74"/>
        <v>2059000</v>
      </c>
      <c r="M78" s="37">
        <v>0</v>
      </c>
      <c r="N78" s="20">
        <f t="shared" si="75"/>
        <v>2059000</v>
      </c>
      <c r="O78" s="20">
        <f t="shared" si="76"/>
        <v>0</v>
      </c>
      <c r="P78" s="38"/>
    </row>
    <row r="79" spans="1:16" ht="30" hidden="1" customHeight="1" x14ac:dyDescent="0.15">
      <c r="A79" s="17" t="s">
        <v>157</v>
      </c>
      <c r="B79" s="15" t="s">
        <v>158</v>
      </c>
      <c r="C79" s="15" t="s">
        <v>158</v>
      </c>
      <c r="D79" s="16">
        <f t="shared" ref="D79:O79" si="78">D80</f>
        <v>3100</v>
      </c>
      <c r="E79" s="16">
        <f t="shared" si="78"/>
        <v>2800</v>
      </c>
      <c r="F79" s="16"/>
      <c r="G79" s="16">
        <f t="shared" si="78"/>
        <v>3102000</v>
      </c>
      <c r="H79" s="16">
        <f t="shared" si="78"/>
        <v>0</v>
      </c>
      <c r="I79" s="17">
        <f t="shared" si="78"/>
        <v>-152000</v>
      </c>
      <c r="J79" s="16">
        <f t="shared" si="78"/>
        <v>2800000</v>
      </c>
      <c r="K79" s="16">
        <f t="shared" si="78"/>
        <v>2648000</v>
      </c>
      <c r="L79" s="16">
        <f t="shared" si="78"/>
        <v>2648000</v>
      </c>
      <c r="M79" s="16">
        <f t="shared" si="78"/>
        <v>0</v>
      </c>
      <c r="N79" s="16">
        <f t="shared" si="78"/>
        <v>2648000</v>
      </c>
      <c r="O79" s="16">
        <f t="shared" si="78"/>
        <v>0</v>
      </c>
      <c r="P79" s="35"/>
    </row>
    <row r="80" spans="1:16" ht="30" hidden="1" customHeight="1" x14ac:dyDescent="0.15">
      <c r="A80" s="18" t="s">
        <v>157</v>
      </c>
      <c r="B80" s="19" t="s">
        <v>158</v>
      </c>
      <c r="C80" s="19" t="s">
        <v>158</v>
      </c>
      <c r="D80" s="20">
        <v>3100</v>
      </c>
      <c r="E80" s="20">
        <v>2800</v>
      </c>
      <c r="F80" s="21">
        <v>1</v>
      </c>
      <c r="G80" s="20">
        <v>3102000</v>
      </c>
      <c r="H80" s="20"/>
      <c r="I80" s="36">
        <f t="shared" si="71"/>
        <v>-152000</v>
      </c>
      <c r="J80" s="20">
        <f t="shared" si="72"/>
        <v>2800000</v>
      </c>
      <c r="K80" s="20">
        <f t="shared" si="73"/>
        <v>2648000</v>
      </c>
      <c r="L80" s="37">
        <f t="shared" si="74"/>
        <v>2648000</v>
      </c>
      <c r="M80" s="37">
        <v>0</v>
      </c>
      <c r="N80" s="20">
        <f t="shared" si="75"/>
        <v>2648000</v>
      </c>
      <c r="O80" s="20">
        <f t="shared" si="76"/>
        <v>0</v>
      </c>
      <c r="P80" s="38"/>
    </row>
    <row r="81" spans="1:16" ht="30" hidden="1" customHeight="1" x14ac:dyDescent="0.15">
      <c r="A81" s="17" t="s">
        <v>159</v>
      </c>
      <c r="B81" s="15" t="s">
        <v>160</v>
      </c>
      <c r="C81" s="15" t="s">
        <v>160</v>
      </c>
      <c r="D81" s="16">
        <f t="shared" ref="D81:O81" si="79">D82</f>
        <v>4607</v>
      </c>
      <c r="E81" s="16">
        <f t="shared" si="79"/>
        <v>4607</v>
      </c>
      <c r="F81" s="16"/>
      <c r="G81" s="16">
        <f t="shared" si="79"/>
        <v>4578000</v>
      </c>
      <c r="H81" s="16">
        <f t="shared" si="79"/>
        <v>0</v>
      </c>
      <c r="I81" s="17">
        <f t="shared" si="79"/>
        <v>29000</v>
      </c>
      <c r="J81" s="16">
        <f t="shared" si="79"/>
        <v>4607000</v>
      </c>
      <c r="K81" s="16">
        <f t="shared" si="79"/>
        <v>4636000</v>
      </c>
      <c r="L81" s="16">
        <f t="shared" si="79"/>
        <v>4636000</v>
      </c>
      <c r="M81" s="16">
        <f t="shared" si="79"/>
        <v>0</v>
      </c>
      <c r="N81" s="16">
        <f t="shared" si="79"/>
        <v>4636000</v>
      </c>
      <c r="O81" s="16">
        <f t="shared" si="79"/>
        <v>0</v>
      </c>
      <c r="P81" s="35"/>
    </row>
    <row r="82" spans="1:16" ht="30" hidden="1" customHeight="1" x14ac:dyDescent="0.15">
      <c r="A82" s="18" t="s">
        <v>159</v>
      </c>
      <c r="B82" s="19" t="s">
        <v>160</v>
      </c>
      <c r="C82" s="19" t="s">
        <v>160</v>
      </c>
      <c r="D82" s="20">
        <v>4607</v>
      </c>
      <c r="E82" s="20">
        <v>4607</v>
      </c>
      <c r="F82" s="21">
        <v>1</v>
      </c>
      <c r="G82" s="20">
        <v>4578000</v>
      </c>
      <c r="H82" s="20"/>
      <c r="I82" s="36">
        <f t="shared" ref="I82:I90" si="80">ROUND((D82+E82)*500*F82-G82,0)</f>
        <v>29000</v>
      </c>
      <c r="J82" s="20">
        <f t="shared" ref="J82:J90" si="81">ROUND(E82*1000*F82,0)</f>
        <v>4607000</v>
      </c>
      <c r="K82" s="20">
        <f t="shared" ref="K82:K90" si="82">IF(ROUND(J82+I82+H82,0)&lt;0,0,ROUND(J82+I82+H82,0))</f>
        <v>4636000</v>
      </c>
      <c r="L82" s="37">
        <f t="shared" ref="L82:L90" si="83">K82</f>
        <v>4636000</v>
      </c>
      <c r="M82" s="37">
        <v>0</v>
      </c>
      <c r="N82" s="20">
        <f t="shared" ref="N82:N90" si="84">K82-M82</f>
        <v>4636000</v>
      </c>
      <c r="O82" s="20">
        <f t="shared" ref="O82:O90" si="85">IF(ROUND(J82+I82,0)&lt;0,ROUND(J82+I82,0),0)</f>
        <v>0</v>
      </c>
      <c r="P82" s="38"/>
    </row>
    <row r="83" spans="1:16" ht="30" hidden="1" customHeight="1" x14ac:dyDescent="0.15">
      <c r="A83" s="17" t="s">
        <v>161</v>
      </c>
      <c r="B83" s="15" t="s">
        <v>162</v>
      </c>
      <c r="C83" s="15" t="s">
        <v>162</v>
      </c>
      <c r="D83" s="16">
        <f t="shared" ref="D83:O83" si="86">SUM(D84:D90)</f>
        <v>2669</v>
      </c>
      <c r="E83" s="16">
        <f t="shared" si="86"/>
        <v>2772</v>
      </c>
      <c r="F83" s="16"/>
      <c r="G83" s="16">
        <f t="shared" si="86"/>
        <v>2032750</v>
      </c>
      <c r="H83" s="16">
        <f t="shared" si="86"/>
        <v>0</v>
      </c>
      <c r="I83" s="17">
        <f t="shared" si="86"/>
        <v>246275</v>
      </c>
      <c r="J83" s="16">
        <f t="shared" si="86"/>
        <v>2312500</v>
      </c>
      <c r="K83" s="16">
        <f t="shared" si="86"/>
        <v>2558775</v>
      </c>
      <c r="L83" s="16">
        <f t="shared" si="86"/>
        <v>2558775</v>
      </c>
      <c r="M83" s="16">
        <f t="shared" si="86"/>
        <v>0</v>
      </c>
      <c r="N83" s="16">
        <f t="shared" si="86"/>
        <v>2558775</v>
      </c>
      <c r="O83" s="16">
        <f t="shared" si="86"/>
        <v>0</v>
      </c>
      <c r="P83" s="35"/>
    </row>
    <row r="84" spans="1:16" ht="30" hidden="1" customHeight="1" x14ac:dyDescent="0.15">
      <c r="A84" s="18" t="s">
        <v>163</v>
      </c>
      <c r="B84" s="19" t="s">
        <v>164</v>
      </c>
      <c r="C84" s="19" t="s">
        <v>164</v>
      </c>
      <c r="D84" s="20">
        <v>0</v>
      </c>
      <c r="E84" s="20">
        <v>1</v>
      </c>
      <c r="F84" s="21">
        <v>0.65</v>
      </c>
      <c r="G84" s="20">
        <v>0</v>
      </c>
      <c r="H84" s="20"/>
      <c r="I84" s="36">
        <f t="shared" si="80"/>
        <v>325</v>
      </c>
      <c r="J84" s="20">
        <f t="shared" si="81"/>
        <v>650</v>
      </c>
      <c r="K84" s="20">
        <f t="shared" si="82"/>
        <v>975</v>
      </c>
      <c r="L84" s="37">
        <f t="shared" si="83"/>
        <v>975</v>
      </c>
      <c r="M84" s="37">
        <v>0</v>
      </c>
      <c r="N84" s="20">
        <f t="shared" si="84"/>
        <v>975</v>
      </c>
      <c r="O84" s="20">
        <f t="shared" si="85"/>
        <v>0</v>
      </c>
      <c r="P84" s="38"/>
    </row>
    <row r="85" spans="1:16" ht="30" hidden="1" customHeight="1" x14ac:dyDescent="0.15">
      <c r="A85" s="18" t="s">
        <v>163</v>
      </c>
      <c r="B85" s="19" t="s">
        <v>164</v>
      </c>
      <c r="C85" s="19" t="s">
        <v>165</v>
      </c>
      <c r="D85" s="20">
        <v>296</v>
      </c>
      <c r="E85" s="20">
        <v>309</v>
      </c>
      <c r="F85" s="21">
        <v>0.65</v>
      </c>
      <c r="G85" s="20">
        <v>204100</v>
      </c>
      <c r="H85" s="20"/>
      <c r="I85" s="36">
        <f t="shared" si="80"/>
        <v>-7475</v>
      </c>
      <c r="J85" s="20">
        <f t="shared" si="81"/>
        <v>200850</v>
      </c>
      <c r="K85" s="20">
        <f t="shared" si="82"/>
        <v>193375</v>
      </c>
      <c r="L85" s="37">
        <f t="shared" si="83"/>
        <v>193375</v>
      </c>
      <c r="M85" s="37">
        <v>0</v>
      </c>
      <c r="N85" s="20">
        <f t="shared" si="84"/>
        <v>193375</v>
      </c>
      <c r="O85" s="20">
        <f t="shared" si="85"/>
        <v>0</v>
      </c>
      <c r="P85" s="38"/>
    </row>
    <row r="86" spans="1:16" ht="30" hidden="1" customHeight="1" x14ac:dyDescent="0.15">
      <c r="A86" s="18" t="s">
        <v>163</v>
      </c>
      <c r="B86" s="19" t="s">
        <v>164</v>
      </c>
      <c r="C86" s="19" t="s">
        <v>166</v>
      </c>
      <c r="D86" s="20">
        <v>92</v>
      </c>
      <c r="E86" s="20">
        <v>103</v>
      </c>
      <c r="F86" s="21">
        <v>0.65</v>
      </c>
      <c r="G86" s="20">
        <v>67600</v>
      </c>
      <c r="H86" s="20"/>
      <c r="I86" s="36">
        <f t="shared" si="80"/>
        <v>-4225</v>
      </c>
      <c r="J86" s="20">
        <f t="shared" si="81"/>
        <v>66950</v>
      </c>
      <c r="K86" s="20">
        <f t="shared" si="82"/>
        <v>62725</v>
      </c>
      <c r="L86" s="37">
        <f t="shared" si="83"/>
        <v>62725</v>
      </c>
      <c r="M86" s="37">
        <v>0</v>
      </c>
      <c r="N86" s="20">
        <f t="shared" si="84"/>
        <v>62725</v>
      </c>
      <c r="O86" s="20">
        <f t="shared" si="85"/>
        <v>0</v>
      </c>
      <c r="P86" s="38"/>
    </row>
    <row r="87" spans="1:16" ht="30" hidden="1" customHeight="1" x14ac:dyDescent="0.15">
      <c r="A87" s="18" t="s">
        <v>167</v>
      </c>
      <c r="B87" s="19" t="s">
        <v>168</v>
      </c>
      <c r="C87" s="19" t="s">
        <v>168</v>
      </c>
      <c r="D87" s="20">
        <v>406</v>
      </c>
      <c r="E87" s="20">
        <v>406</v>
      </c>
      <c r="F87" s="21">
        <v>0.65</v>
      </c>
      <c r="G87" s="20">
        <v>231400</v>
      </c>
      <c r="H87" s="20"/>
      <c r="I87" s="36">
        <f t="shared" si="80"/>
        <v>32500</v>
      </c>
      <c r="J87" s="20">
        <f t="shared" si="81"/>
        <v>263900</v>
      </c>
      <c r="K87" s="20">
        <f t="shared" si="82"/>
        <v>296400</v>
      </c>
      <c r="L87" s="37">
        <f t="shared" si="83"/>
        <v>296400</v>
      </c>
      <c r="M87" s="37">
        <v>0</v>
      </c>
      <c r="N87" s="20">
        <f t="shared" si="84"/>
        <v>296400</v>
      </c>
      <c r="O87" s="20">
        <f t="shared" si="85"/>
        <v>0</v>
      </c>
      <c r="P87" s="38"/>
    </row>
    <row r="88" spans="1:16" ht="30" hidden="1" customHeight="1" x14ac:dyDescent="0.15">
      <c r="A88" s="18" t="s">
        <v>169</v>
      </c>
      <c r="B88" s="19" t="s">
        <v>170</v>
      </c>
      <c r="C88" s="19" t="s">
        <v>170</v>
      </c>
      <c r="D88" s="20">
        <v>166</v>
      </c>
      <c r="E88" s="20">
        <v>244</v>
      </c>
      <c r="F88" s="21">
        <v>0.65</v>
      </c>
      <c r="G88" s="20">
        <v>115050</v>
      </c>
      <c r="H88" s="20"/>
      <c r="I88" s="36">
        <f t="shared" si="80"/>
        <v>18200</v>
      </c>
      <c r="J88" s="20">
        <f t="shared" si="81"/>
        <v>158600</v>
      </c>
      <c r="K88" s="20">
        <f t="shared" si="82"/>
        <v>176800</v>
      </c>
      <c r="L88" s="37">
        <f t="shared" si="83"/>
        <v>176800</v>
      </c>
      <c r="M88" s="37">
        <v>0</v>
      </c>
      <c r="N88" s="20">
        <f t="shared" si="84"/>
        <v>176800</v>
      </c>
      <c r="O88" s="20">
        <f t="shared" si="85"/>
        <v>0</v>
      </c>
      <c r="P88" s="38"/>
    </row>
    <row r="89" spans="1:16" ht="30" hidden="1" customHeight="1" x14ac:dyDescent="0.15">
      <c r="A89" s="18" t="s">
        <v>171</v>
      </c>
      <c r="B89" s="19" t="s">
        <v>172</v>
      </c>
      <c r="C89" s="19" t="s">
        <v>172</v>
      </c>
      <c r="D89" s="20">
        <v>1126</v>
      </c>
      <c r="E89" s="20">
        <v>1126</v>
      </c>
      <c r="F89" s="21">
        <v>1</v>
      </c>
      <c r="G89" s="20">
        <v>993000</v>
      </c>
      <c r="H89" s="20"/>
      <c r="I89" s="36">
        <f t="shared" si="80"/>
        <v>133000</v>
      </c>
      <c r="J89" s="20">
        <f t="shared" si="81"/>
        <v>1126000</v>
      </c>
      <c r="K89" s="20">
        <f t="shared" si="82"/>
        <v>1259000</v>
      </c>
      <c r="L89" s="37">
        <f t="shared" si="83"/>
        <v>1259000</v>
      </c>
      <c r="M89" s="37">
        <v>0</v>
      </c>
      <c r="N89" s="20">
        <f t="shared" si="84"/>
        <v>1259000</v>
      </c>
      <c r="O89" s="20">
        <f t="shared" si="85"/>
        <v>0</v>
      </c>
      <c r="P89" s="38"/>
    </row>
    <row r="90" spans="1:16" ht="30" hidden="1" customHeight="1" x14ac:dyDescent="0.15">
      <c r="A90" s="18" t="s">
        <v>173</v>
      </c>
      <c r="B90" s="19" t="s">
        <v>174</v>
      </c>
      <c r="C90" s="19" t="s">
        <v>174</v>
      </c>
      <c r="D90" s="20">
        <v>583</v>
      </c>
      <c r="E90" s="20">
        <v>583</v>
      </c>
      <c r="F90" s="21">
        <v>0.85</v>
      </c>
      <c r="G90" s="20">
        <v>421600</v>
      </c>
      <c r="H90" s="20"/>
      <c r="I90" s="36">
        <f t="shared" si="80"/>
        <v>73950</v>
      </c>
      <c r="J90" s="20">
        <f t="shared" si="81"/>
        <v>495550</v>
      </c>
      <c r="K90" s="20">
        <f t="shared" si="82"/>
        <v>569500</v>
      </c>
      <c r="L90" s="37">
        <f t="shared" si="83"/>
        <v>569500</v>
      </c>
      <c r="M90" s="37">
        <v>0</v>
      </c>
      <c r="N90" s="20">
        <f t="shared" si="84"/>
        <v>569500</v>
      </c>
      <c r="O90" s="20">
        <f t="shared" si="85"/>
        <v>0</v>
      </c>
      <c r="P90" s="38"/>
    </row>
    <row r="91" spans="1:16" ht="30" hidden="1" customHeight="1" x14ac:dyDescent="0.15">
      <c r="A91" s="17" t="s">
        <v>175</v>
      </c>
      <c r="B91" s="15" t="s">
        <v>176</v>
      </c>
      <c r="C91" s="15" t="s">
        <v>176</v>
      </c>
      <c r="D91" s="16">
        <f t="shared" ref="D91:O91" si="87">D92</f>
        <v>725</v>
      </c>
      <c r="E91" s="16">
        <f t="shared" si="87"/>
        <v>725</v>
      </c>
      <c r="F91" s="16"/>
      <c r="G91" s="16">
        <f t="shared" si="87"/>
        <v>460850</v>
      </c>
      <c r="H91" s="16">
        <f t="shared" si="87"/>
        <v>0</v>
      </c>
      <c r="I91" s="17">
        <f t="shared" si="87"/>
        <v>10400</v>
      </c>
      <c r="J91" s="16">
        <f t="shared" si="87"/>
        <v>471250</v>
      </c>
      <c r="K91" s="16">
        <f t="shared" si="87"/>
        <v>481650</v>
      </c>
      <c r="L91" s="16">
        <f t="shared" si="87"/>
        <v>481650</v>
      </c>
      <c r="M91" s="16">
        <f t="shared" si="87"/>
        <v>0</v>
      </c>
      <c r="N91" s="16">
        <f t="shared" si="87"/>
        <v>481650</v>
      </c>
      <c r="O91" s="16">
        <f t="shared" si="87"/>
        <v>0</v>
      </c>
      <c r="P91" s="35"/>
    </row>
    <row r="92" spans="1:16" ht="30" hidden="1" customHeight="1" x14ac:dyDescent="0.15">
      <c r="A92" s="18" t="s">
        <v>175</v>
      </c>
      <c r="B92" s="19" t="s">
        <v>176</v>
      </c>
      <c r="C92" s="19" t="s">
        <v>176</v>
      </c>
      <c r="D92" s="20">
        <v>725</v>
      </c>
      <c r="E92" s="20">
        <v>725</v>
      </c>
      <c r="F92" s="21">
        <v>0.65</v>
      </c>
      <c r="G92" s="20">
        <v>460850</v>
      </c>
      <c r="H92" s="20"/>
      <c r="I92" s="36">
        <f t="shared" ref="I92:I97" si="88">ROUND((D92+E92)*500*F92-G92,0)</f>
        <v>10400</v>
      </c>
      <c r="J92" s="20">
        <f t="shared" ref="J92:J97" si="89">ROUND(E92*1000*F92,0)</f>
        <v>471250</v>
      </c>
      <c r="K92" s="20">
        <f t="shared" ref="K92:K97" si="90">IF(ROUND(J92+I92+H92,0)&lt;0,0,ROUND(J92+I92+H92,0))</f>
        <v>481650</v>
      </c>
      <c r="L92" s="37">
        <f t="shared" ref="L92:L97" si="91">K92</f>
        <v>481650</v>
      </c>
      <c r="M92" s="37">
        <v>0</v>
      </c>
      <c r="N92" s="20">
        <f t="shared" ref="N92:N97" si="92">K92-M92</f>
        <v>481650</v>
      </c>
      <c r="O92" s="20">
        <f t="shared" ref="O92:O97" si="93">IF(ROUND(J92+I92,0)&lt;0,ROUND(J92+I92,0),0)</f>
        <v>0</v>
      </c>
      <c r="P92" s="38"/>
    </row>
    <row r="93" spans="1:16" ht="30" hidden="1" customHeight="1" x14ac:dyDescent="0.15">
      <c r="A93" s="17" t="s">
        <v>177</v>
      </c>
      <c r="B93" s="15" t="s">
        <v>178</v>
      </c>
      <c r="C93" s="15" t="s">
        <v>178</v>
      </c>
      <c r="D93" s="16">
        <f t="shared" ref="D93:O93" si="94">SUM(D94:D97)</f>
        <v>1075</v>
      </c>
      <c r="E93" s="16">
        <f t="shared" si="94"/>
        <v>978</v>
      </c>
      <c r="F93" s="16"/>
      <c r="G93" s="16">
        <f t="shared" si="94"/>
        <v>1098850</v>
      </c>
      <c r="H93" s="16">
        <f t="shared" si="94"/>
        <v>0</v>
      </c>
      <c r="I93" s="17">
        <f t="shared" si="94"/>
        <v>-73250</v>
      </c>
      <c r="J93" s="16">
        <f t="shared" si="94"/>
        <v>977400</v>
      </c>
      <c r="K93" s="16">
        <f t="shared" si="94"/>
        <v>904150</v>
      </c>
      <c r="L93" s="16">
        <f t="shared" si="94"/>
        <v>904150</v>
      </c>
      <c r="M93" s="16">
        <f t="shared" si="94"/>
        <v>0</v>
      </c>
      <c r="N93" s="16">
        <f t="shared" si="94"/>
        <v>904150</v>
      </c>
      <c r="O93" s="16">
        <f t="shared" si="94"/>
        <v>0</v>
      </c>
      <c r="P93" s="35"/>
    </row>
    <row r="94" spans="1:16" ht="30" hidden="1" customHeight="1" x14ac:dyDescent="0.15">
      <c r="A94" s="18" t="s">
        <v>179</v>
      </c>
      <c r="B94" s="19" t="s">
        <v>180</v>
      </c>
      <c r="C94" s="19" t="s">
        <v>180</v>
      </c>
      <c r="D94" s="20">
        <v>8</v>
      </c>
      <c r="E94" s="20">
        <v>4</v>
      </c>
      <c r="F94" s="21">
        <v>0.85</v>
      </c>
      <c r="G94" s="20">
        <v>850</v>
      </c>
      <c r="H94" s="20"/>
      <c r="I94" s="36">
        <f t="shared" si="88"/>
        <v>4250</v>
      </c>
      <c r="J94" s="20">
        <f t="shared" si="89"/>
        <v>3400</v>
      </c>
      <c r="K94" s="20">
        <f t="shared" si="90"/>
        <v>7650</v>
      </c>
      <c r="L94" s="37">
        <f t="shared" si="91"/>
        <v>7650</v>
      </c>
      <c r="M94" s="37">
        <v>0</v>
      </c>
      <c r="N94" s="20">
        <f t="shared" si="92"/>
        <v>7650</v>
      </c>
      <c r="O94" s="20">
        <f t="shared" si="93"/>
        <v>0</v>
      </c>
      <c r="P94" s="38"/>
    </row>
    <row r="95" spans="1:16" ht="30" hidden="1" customHeight="1" x14ac:dyDescent="0.15">
      <c r="A95" s="18" t="s">
        <v>179</v>
      </c>
      <c r="B95" s="19" t="s">
        <v>180</v>
      </c>
      <c r="C95" s="19" t="s">
        <v>181</v>
      </c>
      <c r="D95" s="20">
        <v>41</v>
      </c>
      <c r="E95" s="20">
        <v>39</v>
      </c>
      <c r="F95" s="21">
        <v>1</v>
      </c>
      <c r="G95" s="20">
        <v>42000</v>
      </c>
      <c r="H95" s="20"/>
      <c r="I95" s="36">
        <f t="shared" si="88"/>
        <v>-2000</v>
      </c>
      <c r="J95" s="20">
        <f t="shared" si="89"/>
        <v>39000</v>
      </c>
      <c r="K95" s="20">
        <f t="shared" si="90"/>
        <v>37000</v>
      </c>
      <c r="L95" s="37">
        <f t="shared" si="91"/>
        <v>37000</v>
      </c>
      <c r="M95" s="37">
        <v>0</v>
      </c>
      <c r="N95" s="20">
        <f t="shared" si="92"/>
        <v>37000</v>
      </c>
      <c r="O95" s="20">
        <f t="shared" si="93"/>
        <v>0</v>
      </c>
      <c r="P95" s="38"/>
    </row>
    <row r="96" spans="1:16" ht="30" hidden="1" customHeight="1" x14ac:dyDescent="0.15">
      <c r="A96" s="18" t="s">
        <v>179</v>
      </c>
      <c r="B96" s="19" t="s">
        <v>180</v>
      </c>
      <c r="C96" s="19" t="s">
        <v>182</v>
      </c>
      <c r="D96" s="20">
        <v>51</v>
      </c>
      <c r="E96" s="20">
        <v>74</v>
      </c>
      <c r="F96" s="21">
        <v>1</v>
      </c>
      <c r="G96" s="20">
        <v>39000</v>
      </c>
      <c r="H96" s="20"/>
      <c r="I96" s="36">
        <f t="shared" si="88"/>
        <v>23500</v>
      </c>
      <c r="J96" s="20">
        <f t="shared" si="89"/>
        <v>74000</v>
      </c>
      <c r="K96" s="20">
        <f t="shared" si="90"/>
        <v>97500</v>
      </c>
      <c r="L96" s="37">
        <f t="shared" si="91"/>
        <v>97500</v>
      </c>
      <c r="M96" s="37">
        <v>0</v>
      </c>
      <c r="N96" s="20">
        <f t="shared" si="92"/>
        <v>97500</v>
      </c>
      <c r="O96" s="20">
        <f t="shared" si="93"/>
        <v>0</v>
      </c>
      <c r="P96" s="38"/>
    </row>
    <row r="97" spans="1:16" ht="30" hidden="1" customHeight="1" x14ac:dyDescent="0.15">
      <c r="A97" s="18" t="s">
        <v>183</v>
      </c>
      <c r="B97" s="19" t="s">
        <v>184</v>
      </c>
      <c r="C97" s="19" t="s">
        <v>184</v>
      </c>
      <c r="D97" s="20">
        <v>975</v>
      </c>
      <c r="E97" s="20">
        <v>861</v>
      </c>
      <c r="F97" s="21">
        <v>1</v>
      </c>
      <c r="G97" s="20">
        <v>1017000</v>
      </c>
      <c r="H97" s="20"/>
      <c r="I97" s="36">
        <f t="shared" si="88"/>
        <v>-99000</v>
      </c>
      <c r="J97" s="20">
        <f t="shared" si="89"/>
        <v>861000</v>
      </c>
      <c r="K97" s="20">
        <f t="shared" si="90"/>
        <v>762000</v>
      </c>
      <c r="L97" s="37">
        <f t="shared" si="91"/>
        <v>762000</v>
      </c>
      <c r="M97" s="37">
        <v>0</v>
      </c>
      <c r="N97" s="20">
        <f t="shared" si="92"/>
        <v>762000</v>
      </c>
      <c r="O97" s="20">
        <f t="shared" si="93"/>
        <v>0</v>
      </c>
      <c r="P97" s="38"/>
    </row>
    <row r="98" spans="1:16" ht="30" hidden="1" customHeight="1" x14ac:dyDescent="0.15">
      <c r="A98" s="17" t="s">
        <v>185</v>
      </c>
      <c r="B98" s="15" t="s">
        <v>186</v>
      </c>
      <c r="C98" s="15" t="s">
        <v>186</v>
      </c>
      <c r="D98" s="16">
        <f t="shared" ref="D98:O98" si="95">SUM(D99:D99)</f>
        <v>2001</v>
      </c>
      <c r="E98" s="16">
        <f t="shared" si="95"/>
        <v>1900</v>
      </c>
      <c r="F98" s="16"/>
      <c r="G98" s="16">
        <f t="shared" si="95"/>
        <v>2061000</v>
      </c>
      <c r="H98" s="16">
        <f t="shared" si="95"/>
        <v>0</v>
      </c>
      <c r="I98" s="17">
        <f t="shared" si="95"/>
        <v>-110500</v>
      </c>
      <c r="J98" s="16">
        <f t="shared" si="95"/>
        <v>1900000</v>
      </c>
      <c r="K98" s="16">
        <f t="shared" si="95"/>
        <v>1789500</v>
      </c>
      <c r="L98" s="16">
        <f t="shared" si="95"/>
        <v>1789500</v>
      </c>
      <c r="M98" s="16">
        <f t="shared" si="95"/>
        <v>0</v>
      </c>
      <c r="N98" s="16">
        <f t="shared" si="95"/>
        <v>1789500</v>
      </c>
      <c r="O98" s="16">
        <f t="shared" si="95"/>
        <v>0</v>
      </c>
      <c r="P98" s="35"/>
    </row>
    <row r="99" spans="1:16" ht="30" hidden="1" customHeight="1" x14ac:dyDescent="0.15">
      <c r="A99" s="18" t="s">
        <v>185</v>
      </c>
      <c r="B99" s="19" t="s">
        <v>186</v>
      </c>
      <c r="C99" s="19" t="s">
        <v>186</v>
      </c>
      <c r="D99" s="20">
        <v>2001</v>
      </c>
      <c r="E99" s="20">
        <v>1900</v>
      </c>
      <c r="F99" s="21">
        <v>1</v>
      </c>
      <c r="G99" s="20">
        <v>2061000</v>
      </c>
      <c r="H99" s="20"/>
      <c r="I99" s="36">
        <f t="shared" ref="I99:I103" si="96">ROUND((D99+E99)*500*F99-G99,0)</f>
        <v>-110500</v>
      </c>
      <c r="J99" s="20">
        <f t="shared" ref="J99:J103" si="97">ROUND(E99*1000*F99,0)</f>
        <v>1900000</v>
      </c>
      <c r="K99" s="20">
        <f t="shared" ref="K99:K103" si="98">IF(ROUND(J99+I99+H99,0)&lt;0,0,ROUND(J99+I99+H99,0))</f>
        <v>1789500</v>
      </c>
      <c r="L99" s="37">
        <f t="shared" ref="L99:L103" si="99">K99</f>
        <v>1789500</v>
      </c>
      <c r="M99" s="37">
        <v>0</v>
      </c>
      <c r="N99" s="20">
        <f t="shared" ref="N99:N103" si="100">K99-M99</f>
        <v>1789500</v>
      </c>
      <c r="O99" s="20">
        <f t="shared" ref="O99:O103" si="101">IF(ROUND(J99+I99,0)&lt;0,ROUND(J99+I99,0),0)</f>
        <v>0</v>
      </c>
      <c r="P99" s="38"/>
    </row>
    <row r="100" spans="1:16" ht="30" hidden="1" customHeight="1" x14ac:dyDescent="0.15">
      <c r="A100" s="17" t="s">
        <v>187</v>
      </c>
      <c r="B100" s="15" t="s">
        <v>188</v>
      </c>
      <c r="C100" s="15" t="s">
        <v>188</v>
      </c>
      <c r="D100" s="16">
        <f t="shared" ref="D100:O100" si="102">SUM(D101:D101)</f>
        <v>1113</v>
      </c>
      <c r="E100" s="16">
        <f t="shared" si="102"/>
        <v>1100</v>
      </c>
      <c r="F100" s="16"/>
      <c r="G100" s="16">
        <f t="shared" si="102"/>
        <v>1170000</v>
      </c>
      <c r="H100" s="16">
        <f t="shared" si="102"/>
        <v>0</v>
      </c>
      <c r="I100" s="17">
        <f t="shared" si="102"/>
        <v>-63500</v>
      </c>
      <c r="J100" s="16">
        <f t="shared" si="102"/>
        <v>1100000</v>
      </c>
      <c r="K100" s="16">
        <f t="shared" si="102"/>
        <v>1036500</v>
      </c>
      <c r="L100" s="16">
        <f t="shared" si="102"/>
        <v>1036500</v>
      </c>
      <c r="M100" s="16">
        <f t="shared" si="102"/>
        <v>0</v>
      </c>
      <c r="N100" s="16">
        <f t="shared" si="102"/>
        <v>1036500</v>
      </c>
      <c r="O100" s="16">
        <f t="shared" si="102"/>
        <v>0</v>
      </c>
      <c r="P100" s="35"/>
    </row>
    <row r="101" spans="1:16" ht="30" hidden="1" customHeight="1" x14ac:dyDescent="0.15">
      <c r="A101" s="18" t="s">
        <v>187</v>
      </c>
      <c r="B101" s="19" t="s">
        <v>188</v>
      </c>
      <c r="C101" s="19" t="s">
        <v>188</v>
      </c>
      <c r="D101" s="20">
        <v>1113</v>
      </c>
      <c r="E101" s="20">
        <v>1100</v>
      </c>
      <c r="F101" s="21">
        <v>1</v>
      </c>
      <c r="G101" s="20">
        <v>1170000</v>
      </c>
      <c r="H101" s="20"/>
      <c r="I101" s="36">
        <f t="shared" si="96"/>
        <v>-63500</v>
      </c>
      <c r="J101" s="20">
        <f t="shared" si="97"/>
        <v>1100000</v>
      </c>
      <c r="K101" s="20">
        <f t="shared" si="98"/>
        <v>1036500</v>
      </c>
      <c r="L101" s="37">
        <f t="shared" si="99"/>
        <v>1036500</v>
      </c>
      <c r="M101" s="37">
        <v>0</v>
      </c>
      <c r="N101" s="20">
        <f t="shared" si="100"/>
        <v>1036500</v>
      </c>
      <c r="O101" s="20">
        <f t="shared" si="101"/>
        <v>0</v>
      </c>
      <c r="P101" s="38"/>
    </row>
    <row r="102" spans="1:16" ht="30" hidden="1" customHeight="1" x14ac:dyDescent="0.15">
      <c r="A102" s="17" t="s">
        <v>189</v>
      </c>
      <c r="B102" s="15" t="s">
        <v>190</v>
      </c>
      <c r="C102" s="15" t="s">
        <v>190</v>
      </c>
      <c r="D102" s="16">
        <f t="shared" ref="D102:O102" si="103">D103</f>
        <v>1410</v>
      </c>
      <c r="E102" s="16">
        <f t="shared" si="103"/>
        <v>1410</v>
      </c>
      <c r="F102" s="16"/>
      <c r="G102" s="16">
        <f t="shared" si="103"/>
        <v>1410000</v>
      </c>
      <c r="H102" s="16">
        <f t="shared" si="103"/>
        <v>0</v>
      </c>
      <c r="I102" s="17">
        <f t="shared" si="103"/>
        <v>0</v>
      </c>
      <c r="J102" s="16">
        <f t="shared" si="103"/>
        <v>1410000</v>
      </c>
      <c r="K102" s="16">
        <f t="shared" si="103"/>
        <v>1410000</v>
      </c>
      <c r="L102" s="16">
        <f t="shared" si="103"/>
        <v>1410000</v>
      </c>
      <c r="M102" s="16">
        <f t="shared" si="103"/>
        <v>0</v>
      </c>
      <c r="N102" s="16">
        <f t="shared" si="103"/>
        <v>1410000</v>
      </c>
      <c r="O102" s="16">
        <f t="shared" si="103"/>
        <v>0</v>
      </c>
      <c r="P102" s="35"/>
    </row>
    <row r="103" spans="1:16" ht="30" hidden="1" customHeight="1" x14ac:dyDescent="0.15">
      <c r="A103" s="18" t="s">
        <v>189</v>
      </c>
      <c r="B103" s="19" t="s">
        <v>190</v>
      </c>
      <c r="C103" s="19" t="s">
        <v>190</v>
      </c>
      <c r="D103" s="20">
        <v>1410</v>
      </c>
      <c r="E103" s="20">
        <v>1410</v>
      </c>
      <c r="F103" s="21">
        <v>1</v>
      </c>
      <c r="G103" s="20">
        <v>1410000</v>
      </c>
      <c r="H103" s="20"/>
      <c r="I103" s="36">
        <f t="shared" si="96"/>
        <v>0</v>
      </c>
      <c r="J103" s="20">
        <f t="shared" si="97"/>
        <v>1410000</v>
      </c>
      <c r="K103" s="20">
        <f t="shared" si="98"/>
        <v>1410000</v>
      </c>
      <c r="L103" s="37">
        <f t="shared" si="99"/>
        <v>1410000</v>
      </c>
      <c r="M103" s="37">
        <v>0</v>
      </c>
      <c r="N103" s="20">
        <f t="shared" si="100"/>
        <v>1410000</v>
      </c>
      <c r="O103" s="20">
        <f t="shared" si="101"/>
        <v>0</v>
      </c>
      <c r="P103" s="38"/>
    </row>
    <row r="104" spans="1:16" ht="30" hidden="1" customHeight="1" x14ac:dyDescent="0.15">
      <c r="A104" s="17" t="s">
        <v>191</v>
      </c>
      <c r="B104" s="15" t="s">
        <v>192</v>
      </c>
      <c r="C104" s="15" t="s">
        <v>192</v>
      </c>
      <c r="D104" s="16">
        <f t="shared" ref="D104:O104" si="104">D105</f>
        <v>2289</v>
      </c>
      <c r="E104" s="16">
        <f t="shared" si="104"/>
        <v>2289</v>
      </c>
      <c r="F104" s="16"/>
      <c r="G104" s="16">
        <f t="shared" si="104"/>
        <v>724800</v>
      </c>
      <c r="H104" s="16">
        <f t="shared" si="104"/>
        <v>0</v>
      </c>
      <c r="I104" s="17">
        <f t="shared" si="104"/>
        <v>-38100</v>
      </c>
      <c r="J104" s="16">
        <f t="shared" si="104"/>
        <v>686700</v>
      </c>
      <c r="K104" s="16">
        <f t="shared" si="104"/>
        <v>648600</v>
      </c>
      <c r="L104" s="16">
        <f t="shared" si="104"/>
        <v>648600</v>
      </c>
      <c r="M104" s="16">
        <f t="shared" si="104"/>
        <v>0</v>
      </c>
      <c r="N104" s="16">
        <f t="shared" si="104"/>
        <v>648600</v>
      </c>
      <c r="O104" s="16">
        <f t="shared" si="104"/>
        <v>0</v>
      </c>
      <c r="P104" s="35"/>
    </row>
    <row r="105" spans="1:16" ht="30" hidden="1" customHeight="1" x14ac:dyDescent="0.15">
      <c r="A105" s="18" t="s">
        <v>193</v>
      </c>
      <c r="B105" s="19" t="s">
        <v>194</v>
      </c>
      <c r="C105" s="19" t="s">
        <v>194</v>
      </c>
      <c r="D105" s="20">
        <v>2289</v>
      </c>
      <c r="E105" s="20">
        <v>2289</v>
      </c>
      <c r="F105" s="21">
        <v>0.3</v>
      </c>
      <c r="G105" s="20">
        <v>724800</v>
      </c>
      <c r="H105" s="20"/>
      <c r="I105" s="36">
        <f t="shared" ref="I105:I108" si="105">ROUND((D105+E105)*500*F105-G105,0)</f>
        <v>-38100</v>
      </c>
      <c r="J105" s="20">
        <f t="shared" ref="J105:J108" si="106">ROUND(E105*1000*F105,0)</f>
        <v>686700</v>
      </c>
      <c r="K105" s="20">
        <f t="shared" ref="K105:K108" si="107">IF(ROUND(J105+I105+H105,0)&lt;0,0,ROUND(J105+I105+H105,0))</f>
        <v>648600</v>
      </c>
      <c r="L105" s="37">
        <f t="shared" ref="L105:L108" si="108">K105</f>
        <v>648600</v>
      </c>
      <c r="M105" s="37">
        <v>0</v>
      </c>
      <c r="N105" s="20">
        <f t="shared" ref="N105:N108" si="109">K105-M105</f>
        <v>648600</v>
      </c>
      <c r="O105" s="20">
        <f t="shared" ref="O105:O108" si="110">IF(ROUND(J105+I105,0)&lt;0,ROUND(J105+I105,0),0)</f>
        <v>0</v>
      </c>
      <c r="P105" s="38"/>
    </row>
    <row r="106" spans="1:16" ht="30" hidden="1" customHeight="1" x14ac:dyDescent="0.15">
      <c r="A106" s="17" t="s">
        <v>195</v>
      </c>
      <c r="B106" s="15" t="s">
        <v>196</v>
      </c>
      <c r="C106" s="15" t="s">
        <v>196</v>
      </c>
      <c r="D106" s="16">
        <f t="shared" ref="D106:O106" si="111">D107</f>
        <v>605</v>
      </c>
      <c r="E106" s="16">
        <f t="shared" si="111"/>
        <v>605</v>
      </c>
      <c r="F106" s="16"/>
      <c r="G106" s="16">
        <f t="shared" si="111"/>
        <v>165300</v>
      </c>
      <c r="H106" s="16">
        <f t="shared" si="111"/>
        <v>37200</v>
      </c>
      <c r="I106" s="17">
        <f t="shared" si="111"/>
        <v>16200</v>
      </c>
      <c r="J106" s="16">
        <f t="shared" si="111"/>
        <v>181500</v>
      </c>
      <c r="K106" s="16">
        <f t="shared" si="111"/>
        <v>234900</v>
      </c>
      <c r="L106" s="16">
        <f t="shared" si="111"/>
        <v>234900</v>
      </c>
      <c r="M106" s="16">
        <f t="shared" si="111"/>
        <v>0</v>
      </c>
      <c r="N106" s="16">
        <f t="shared" si="111"/>
        <v>234900</v>
      </c>
      <c r="O106" s="16">
        <f t="shared" si="111"/>
        <v>0</v>
      </c>
      <c r="P106" s="35"/>
    </row>
    <row r="107" spans="1:16" s="3" customFormat="1" ht="30" hidden="1" customHeight="1" x14ac:dyDescent="0.15">
      <c r="A107" s="18" t="s">
        <v>197</v>
      </c>
      <c r="B107" s="19" t="s">
        <v>198</v>
      </c>
      <c r="C107" s="19" t="s">
        <v>198</v>
      </c>
      <c r="D107" s="20">
        <v>605</v>
      </c>
      <c r="E107" s="20">
        <v>605</v>
      </c>
      <c r="F107" s="21">
        <v>0.3</v>
      </c>
      <c r="G107" s="20">
        <v>165300</v>
      </c>
      <c r="H107" s="20">
        <v>37200</v>
      </c>
      <c r="I107" s="36">
        <f t="shared" si="105"/>
        <v>16200</v>
      </c>
      <c r="J107" s="20">
        <f t="shared" si="106"/>
        <v>181500</v>
      </c>
      <c r="K107" s="20">
        <f t="shared" si="107"/>
        <v>234900</v>
      </c>
      <c r="L107" s="37">
        <f t="shared" si="108"/>
        <v>234900</v>
      </c>
      <c r="M107" s="37">
        <v>0</v>
      </c>
      <c r="N107" s="20">
        <f t="shared" si="109"/>
        <v>234900</v>
      </c>
      <c r="O107" s="20">
        <f t="shared" si="110"/>
        <v>0</v>
      </c>
      <c r="P107" s="39" t="s">
        <v>199</v>
      </c>
    </row>
    <row r="108" spans="1:16" ht="30" customHeight="1" x14ac:dyDescent="0.15">
      <c r="A108" s="18" t="s">
        <v>200</v>
      </c>
      <c r="B108" s="19" t="s">
        <v>201</v>
      </c>
      <c r="C108" s="19" t="s">
        <v>201</v>
      </c>
      <c r="D108" s="20">
        <v>415</v>
      </c>
      <c r="E108" s="20">
        <v>424</v>
      </c>
      <c r="F108" s="21">
        <v>0.65</v>
      </c>
      <c r="G108" s="20">
        <v>297050</v>
      </c>
      <c r="H108" s="20"/>
      <c r="I108" s="36">
        <f t="shared" si="105"/>
        <v>-24375</v>
      </c>
      <c r="J108" s="20">
        <f t="shared" si="106"/>
        <v>275600</v>
      </c>
      <c r="K108" s="20">
        <f t="shared" si="107"/>
        <v>251225</v>
      </c>
      <c r="L108" s="40">
        <f t="shared" si="108"/>
        <v>251225</v>
      </c>
      <c r="M108" s="37">
        <v>0</v>
      </c>
      <c r="N108" s="41">
        <f t="shared" si="109"/>
        <v>251225</v>
      </c>
      <c r="O108" s="20">
        <f t="shared" si="110"/>
        <v>0</v>
      </c>
      <c r="P108" s="38"/>
    </row>
    <row r="109" spans="1:16" ht="30" hidden="1" customHeight="1" x14ac:dyDescent="0.15">
      <c r="A109" s="17" t="s">
        <v>202</v>
      </c>
      <c r="B109" s="15" t="s">
        <v>203</v>
      </c>
      <c r="C109" s="15" t="s">
        <v>203</v>
      </c>
      <c r="D109" s="16">
        <f t="shared" ref="D109:O109" si="112">SUM(D110:D115)</f>
        <v>5464</v>
      </c>
      <c r="E109" s="16">
        <f t="shared" si="112"/>
        <v>5858</v>
      </c>
      <c r="F109" s="16"/>
      <c r="G109" s="16">
        <f t="shared" si="112"/>
        <v>4742150</v>
      </c>
      <c r="H109" s="16">
        <f t="shared" si="112"/>
        <v>0</v>
      </c>
      <c r="I109" s="17">
        <f t="shared" si="112"/>
        <v>69700</v>
      </c>
      <c r="J109" s="16">
        <f t="shared" si="112"/>
        <v>4979300</v>
      </c>
      <c r="K109" s="16">
        <f t="shared" si="112"/>
        <v>5049000</v>
      </c>
      <c r="L109" s="16">
        <f t="shared" si="112"/>
        <v>5049000</v>
      </c>
      <c r="M109" s="16">
        <f t="shared" si="112"/>
        <v>0</v>
      </c>
      <c r="N109" s="16">
        <f t="shared" si="112"/>
        <v>5049000</v>
      </c>
      <c r="O109" s="16">
        <f t="shared" si="112"/>
        <v>0</v>
      </c>
      <c r="P109" s="35"/>
    </row>
    <row r="110" spans="1:16" ht="30" hidden="1" customHeight="1" x14ac:dyDescent="0.15">
      <c r="A110" s="18" t="s">
        <v>204</v>
      </c>
      <c r="B110" s="19" t="s">
        <v>205</v>
      </c>
      <c r="C110" s="19" t="s">
        <v>205</v>
      </c>
      <c r="D110" s="20">
        <v>100</v>
      </c>
      <c r="E110" s="20">
        <v>100</v>
      </c>
      <c r="F110" s="21">
        <v>0.85</v>
      </c>
      <c r="G110" s="20">
        <v>84150</v>
      </c>
      <c r="H110" s="20"/>
      <c r="I110" s="36">
        <f t="shared" ref="I110:I115" si="113">ROUND((D110+E110)*500*F110-G110,0)</f>
        <v>850</v>
      </c>
      <c r="J110" s="20">
        <f t="shared" ref="J110:J115" si="114">ROUND(E110*1000*F110,0)</f>
        <v>85000</v>
      </c>
      <c r="K110" s="20">
        <f t="shared" ref="K110:K115" si="115">IF(ROUND(J110+I110+H110,0)&lt;0,0,ROUND(J110+I110+H110,0))</f>
        <v>85850</v>
      </c>
      <c r="L110" s="37">
        <f t="shared" ref="L110:L115" si="116">K110</f>
        <v>85850</v>
      </c>
      <c r="M110" s="37">
        <v>0</v>
      </c>
      <c r="N110" s="20">
        <f t="shared" ref="N110:N115" si="117">K110-M110</f>
        <v>85850</v>
      </c>
      <c r="O110" s="20">
        <f t="shared" ref="O110:O115" si="118">IF(ROUND(J110+I110,0)&lt;0,ROUND(J110+I110,0),0)</f>
        <v>0</v>
      </c>
      <c r="P110" s="38"/>
    </row>
    <row r="111" spans="1:16" ht="30" hidden="1" customHeight="1" x14ac:dyDescent="0.15">
      <c r="A111" s="18" t="s">
        <v>204</v>
      </c>
      <c r="B111" s="19" t="s">
        <v>205</v>
      </c>
      <c r="C111" s="19" t="s">
        <v>206</v>
      </c>
      <c r="D111" s="20">
        <v>187</v>
      </c>
      <c r="E111" s="20">
        <v>187</v>
      </c>
      <c r="F111" s="21">
        <v>0.85</v>
      </c>
      <c r="G111" s="20">
        <v>158100</v>
      </c>
      <c r="H111" s="20"/>
      <c r="I111" s="36">
        <f t="shared" si="113"/>
        <v>850</v>
      </c>
      <c r="J111" s="20">
        <f t="shared" si="114"/>
        <v>158950</v>
      </c>
      <c r="K111" s="20">
        <f t="shared" si="115"/>
        <v>159800</v>
      </c>
      <c r="L111" s="37">
        <f t="shared" si="116"/>
        <v>159800</v>
      </c>
      <c r="M111" s="37">
        <v>0</v>
      </c>
      <c r="N111" s="20">
        <f t="shared" si="117"/>
        <v>159800</v>
      </c>
      <c r="O111" s="20">
        <f t="shared" si="118"/>
        <v>0</v>
      </c>
      <c r="P111" s="38"/>
    </row>
    <row r="112" spans="1:16" ht="30" hidden="1" customHeight="1" x14ac:dyDescent="0.15">
      <c r="A112" s="18" t="s">
        <v>204</v>
      </c>
      <c r="B112" s="19" t="s">
        <v>205</v>
      </c>
      <c r="C112" s="19" t="s">
        <v>207</v>
      </c>
      <c r="D112" s="20">
        <v>141</v>
      </c>
      <c r="E112" s="20">
        <v>220</v>
      </c>
      <c r="F112" s="21">
        <v>0.85</v>
      </c>
      <c r="G112" s="20">
        <v>119850</v>
      </c>
      <c r="H112" s="20"/>
      <c r="I112" s="36">
        <f t="shared" si="113"/>
        <v>33575</v>
      </c>
      <c r="J112" s="20">
        <f t="shared" si="114"/>
        <v>187000</v>
      </c>
      <c r="K112" s="20">
        <f t="shared" si="115"/>
        <v>220575</v>
      </c>
      <c r="L112" s="37">
        <f t="shared" si="116"/>
        <v>220575</v>
      </c>
      <c r="M112" s="37">
        <v>0</v>
      </c>
      <c r="N112" s="20">
        <f t="shared" si="117"/>
        <v>220575</v>
      </c>
      <c r="O112" s="20">
        <f t="shared" si="118"/>
        <v>0</v>
      </c>
      <c r="P112" s="38"/>
    </row>
    <row r="113" spans="1:16" ht="30" hidden="1" customHeight="1" x14ac:dyDescent="0.15">
      <c r="A113" s="18" t="s">
        <v>208</v>
      </c>
      <c r="B113" s="19" t="s">
        <v>209</v>
      </c>
      <c r="C113" s="19" t="s">
        <v>209</v>
      </c>
      <c r="D113" s="20">
        <v>821</v>
      </c>
      <c r="E113" s="20">
        <v>1021</v>
      </c>
      <c r="F113" s="21">
        <v>0.85</v>
      </c>
      <c r="G113" s="20">
        <v>760750</v>
      </c>
      <c r="H113" s="20"/>
      <c r="I113" s="36">
        <f t="shared" si="113"/>
        <v>22100</v>
      </c>
      <c r="J113" s="20">
        <f t="shared" si="114"/>
        <v>867850</v>
      </c>
      <c r="K113" s="20">
        <f t="shared" si="115"/>
        <v>889950</v>
      </c>
      <c r="L113" s="37">
        <f t="shared" si="116"/>
        <v>889950</v>
      </c>
      <c r="M113" s="37">
        <v>0</v>
      </c>
      <c r="N113" s="20">
        <f t="shared" si="117"/>
        <v>889950</v>
      </c>
      <c r="O113" s="20">
        <f t="shared" si="118"/>
        <v>0</v>
      </c>
      <c r="P113" s="38"/>
    </row>
    <row r="114" spans="1:16" ht="30" hidden="1" customHeight="1" x14ac:dyDescent="0.15">
      <c r="A114" s="18" t="s">
        <v>210</v>
      </c>
      <c r="B114" s="19" t="s">
        <v>211</v>
      </c>
      <c r="C114" s="19" t="s">
        <v>211</v>
      </c>
      <c r="D114" s="20">
        <v>2566</v>
      </c>
      <c r="E114" s="20">
        <v>2680</v>
      </c>
      <c r="F114" s="21">
        <v>0.85</v>
      </c>
      <c r="G114" s="20">
        <v>2225300</v>
      </c>
      <c r="H114" s="20"/>
      <c r="I114" s="36">
        <f t="shared" si="113"/>
        <v>4250</v>
      </c>
      <c r="J114" s="20">
        <f t="shared" si="114"/>
        <v>2278000</v>
      </c>
      <c r="K114" s="20">
        <f t="shared" si="115"/>
        <v>2282250</v>
      </c>
      <c r="L114" s="37">
        <f t="shared" si="116"/>
        <v>2282250</v>
      </c>
      <c r="M114" s="37">
        <v>0</v>
      </c>
      <c r="N114" s="20">
        <f t="shared" si="117"/>
        <v>2282250</v>
      </c>
      <c r="O114" s="20">
        <f t="shared" si="118"/>
        <v>0</v>
      </c>
      <c r="P114" s="38"/>
    </row>
    <row r="115" spans="1:16" ht="30" hidden="1" customHeight="1" x14ac:dyDescent="0.15">
      <c r="A115" s="18" t="s">
        <v>212</v>
      </c>
      <c r="B115" s="19" t="s">
        <v>213</v>
      </c>
      <c r="C115" s="19" t="s">
        <v>213</v>
      </c>
      <c r="D115" s="20">
        <v>1649</v>
      </c>
      <c r="E115" s="20">
        <v>1650</v>
      </c>
      <c r="F115" s="21">
        <v>0.85</v>
      </c>
      <c r="G115" s="20">
        <v>1394000</v>
      </c>
      <c r="H115" s="20"/>
      <c r="I115" s="36">
        <f t="shared" si="113"/>
        <v>8075</v>
      </c>
      <c r="J115" s="20">
        <f t="shared" si="114"/>
        <v>1402500</v>
      </c>
      <c r="K115" s="20">
        <f t="shared" si="115"/>
        <v>1410575</v>
      </c>
      <c r="L115" s="37">
        <f t="shared" si="116"/>
        <v>1410575</v>
      </c>
      <c r="M115" s="37">
        <v>0</v>
      </c>
      <c r="N115" s="20">
        <f t="shared" si="117"/>
        <v>1410575</v>
      </c>
      <c r="O115" s="20">
        <f t="shared" si="118"/>
        <v>0</v>
      </c>
      <c r="P115" s="38"/>
    </row>
    <row r="116" spans="1:16" ht="30" hidden="1" customHeight="1" x14ac:dyDescent="0.15">
      <c r="A116" s="17" t="s">
        <v>214</v>
      </c>
      <c r="B116" s="15" t="s">
        <v>215</v>
      </c>
      <c r="C116" s="15" t="s">
        <v>215</v>
      </c>
      <c r="D116" s="16">
        <f t="shared" ref="D116:O116" si="119">D117</f>
        <v>4665</v>
      </c>
      <c r="E116" s="16">
        <f t="shared" si="119"/>
        <v>4827</v>
      </c>
      <c r="F116" s="16"/>
      <c r="G116" s="16">
        <f t="shared" si="119"/>
        <v>3949100</v>
      </c>
      <c r="H116" s="16">
        <f t="shared" si="119"/>
        <v>0</v>
      </c>
      <c r="I116" s="17">
        <f t="shared" si="119"/>
        <v>85000</v>
      </c>
      <c r="J116" s="16">
        <f t="shared" si="119"/>
        <v>4102950</v>
      </c>
      <c r="K116" s="16">
        <f t="shared" si="119"/>
        <v>4187950</v>
      </c>
      <c r="L116" s="16">
        <f t="shared" si="119"/>
        <v>4187950</v>
      </c>
      <c r="M116" s="16">
        <f t="shared" si="119"/>
        <v>0</v>
      </c>
      <c r="N116" s="16">
        <f t="shared" si="119"/>
        <v>4187950</v>
      </c>
      <c r="O116" s="16">
        <f t="shared" si="119"/>
        <v>0</v>
      </c>
      <c r="P116" s="35"/>
    </row>
    <row r="117" spans="1:16" ht="30" hidden="1" customHeight="1" x14ac:dyDescent="0.15">
      <c r="A117" s="18" t="s">
        <v>214</v>
      </c>
      <c r="B117" s="19" t="s">
        <v>215</v>
      </c>
      <c r="C117" s="19" t="s">
        <v>215</v>
      </c>
      <c r="D117" s="20">
        <v>4665</v>
      </c>
      <c r="E117" s="20">
        <v>4827</v>
      </c>
      <c r="F117" s="21">
        <v>0.85</v>
      </c>
      <c r="G117" s="20">
        <v>3949100</v>
      </c>
      <c r="H117" s="20"/>
      <c r="I117" s="36">
        <f t="shared" ref="I117:I125" si="120">ROUND((D117+E117)*500*F117-G117,0)</f>
        <v>85000</v>
      </c>
      <c r="J117" s="20">
        <f t="shared" ref="J117:J125" si="121">ROUND(E117*1000*F117,0)</f>
        <v>4102950</v>
      </c>
      <c r="K117" s="20">
        <f t="shared" ref="K117:K125" si="122">IF(ROUND(J117+I117+H117,0)&lt;0,0,ROUND(J117+I117+H117,0))</f>
        <v>4187950</v>
      </c>
      <c r="L117" s="37">
        <f t="shared" ref="L117:L125" si="123">K117</f>
        <v>4187950</v>
      </c>
      <c r="M117" s="37">
        <v>0</v>
      </c>
      <c r="N117" s="20">
        <f t="shared" ref="N117:N125" si="124">K117-M117</f>
        <v>4187950</v>
      </c>
      <c r="O117" s="20">
        <f t="shared" ref="O117:O125" si="125">IF(ROUND(J117+I117,0)&lt;0,ROUND(J117+I117,0),0)</f>
        <v>0</v>
      </c>
      <c r="P117" s="38"/>
    </row>
    <row r="118" spans="1:16" ht="30" hidden="1" customHeight="1" x14ac:dyDescent="0.15">
      <c r="A118" s="17" t="s">
        <v>216</v>
      </c>
      <c r="B118" s="15" t="s">
        <v>217</v>
      </c>
      <c r="C118" s="15" t="s">
        <v>217</v>
      </c>
      <c r="D118" s="16">
        <f t="shared" ref="D118:O118" si="126">SUM(D119:D125)</f>
        <v>13886</v>
      </c>
      <c r="E118" s="16">
        <f t="shared" si="126"/>
        <v>15703</v>
      </c>
      <c r="F118" s="16"/>
      <c r="G118" s="16">
        <f t="shared" si="126"/>
        <v>9883800</v>
      </c>
      <c r="H118" s="16">
        <f t="shared" si="126"/>
        <v>0</v>
      </c>
      <c r="I118" s="17">
        <f t="shared" si="126"/>
        <v>2691525</v>
      </c>
      <c r="J118" s="16">
        <f t="shared" si="126"/>
        <v>13347550</v>
      </c>
      <c r="K118" s="16">
        <f t="shared" si="126"/>
        <v>16039075</v>
      </c>
      <c r="L118" s="16">
        <f t="shared" si="126"/>
        <v>16039075</v>
      </c>
      <c r="M118" s="16">
        <f t="shared" si="126"/>
        <v>2818950</v>
      </c>
      <c r="N118" s="16">
        <f t="shared" si="126"/>
        <v>13220125</v>
      </c>
      <c r="O118" s="16">
        <f t="shared" si="126"/>
        <v>0</v>
      </c>
      <c r="P118" s="35"/>
    </row>
    <row r="119" spans="1:16" ht="30" hidden="1" customHeight="1" x14ac:dyDescent="0.15">
      <c r="A119" s="18" t="s">
        <v>218</v>
      </c>
      <c r="B119" s="19" t="s">
        <v>219</v>
      </c>
      <c r="C119" s="19" t="s">
        <v>220</v>
      </c>
      <c r="D119" s="20">
        <v>758</v>
      </c>
      <c r="E119" s="20">
        <v>758</v>
      </c>
      <c r="F119" s="21">
        <v>0.85</v>
      </c>
      <c r="G119" s="20">
        <v>770950</v>
      </c>
      <c r="H119" s="20"/>
      <c r="I119" s="36">
        <f t="shared" si="120"/>
        <v>-126650</v>
      </c>
      <c r="J119" s="20">
        <f t="shared" si="121"/>
        <v>644300</v>
      </c>
      <c r="K119" s="20">
        <f t="shared" si="122"/>
        <v>517650</v>
      </c>
      <c r="L119" s="37">
        <f t="shared" si="123"/>
        <v>517650</v>
      </c>
      <c r="M119" s="37">
        <v>0</v>
      </c>
      <c r="N119" s="20">
        <f t="shared" si="124"/>
        <v>517650</v>
      </c>
      <c r="O119" s="20">
        <f t="shared" si="125"/>
        <v>0</v>
      </c>
      <c r="P119" s="38"/>
    </row>
    <row r="120" spans="1:16" ht="30" hidden="1" customHeight="1" x14ac:dyDescent="0.15">
      <c r="A120" s="18" t="s">
        <v>221</v>
      </c>
      <c r="B120" s="19" t="s">
        <v>222</v>
      </c>
      <c r="C120" s="19" t="s">
        <v>222</v>
      </c>
      <c r="D120" s="20">
        <v>399</v>
      </c>
      <c r="E120" s="20">
        <v>399</v>
      </c>
      <c r="F120" s="21">
        <v>0.85</v>
      </c>
      <c r="G120" s="20">
        <v>294100</v>
      </c>
      <c r="H120" s="20"/>
      <c r="I120" s="36">
        <f t="shared" si="120"/>
        <v>45050</v>
      </c>
      <c r="J120" s="20">
        <f t="shared" si="121"/>
        <v>339150</v>
      </c>
      <c r="K120" s="20">
        <f t="shared" si="122"/>
        <v>384200</v>
      </c>
      <c r="L120" s="37">
        <f t="shared" si="123"/>
        <v>384200</v>
      </c>
      <c r="M120" s="37">
        <v>0</v>
      </c>
      <c r="N120" s="20">
        <f t="shared" si="124"/>
        <v>384200</v>
      </c>
      <c r="O120" s="20">
        <f t="shared" si="125"/>
        <v>0</v>
      </c>
      <c r="P120" s="38"/>
    </row>
    <row r="121" spans="1:16" ht="30" hidden="1" customHeight="1" x14ac:dyDescent="0.15">
      <c r="A121" s="18" t="s">
        <v>223</v>
      </c>
      <c r="B121" s="19" t="s">
        <v>224</v>
      </c>
      <c r="C121" s="19" t="s">
        <v>224</v>
      </c>
      <c r="D121" s="20">
        <v>595</v>
      </c>
      <c r="E121" s="20">
        <v>595</v>
      </c>
      <c r="F121" s="21">
        <v>0.85</v>
      </c>
      <c r="G121" s="20">
        <v>505750</v>
      </c>
      <c r="H121" s="20"/>
      <c r="I121" s="36">
        <f t="shared" si="120"/>
        <v>0</v>
      </c>
      <c r="J121" s="20">
        <f t="shared" si="121"/>
        <v>505750</v>
      </c>
      <c r="K121" s="20">
        <f t="shared" si="122"/>
        <v>505750</v>
      </c>
      <c r="L121" s="37">
        <f t="shared" si="123"/>
        <v>505750</v>
      </c>
      <c r="M121" s="37">
        <v>0</v>
      </c>
      <c r="N121" s="20">
        <f t="shared" si="124"/>
        <v>505750</v>
      </c>
      <c r="O121" s="20">
        <f t="shared" si="125"/>
        <v>0</v>
      </c>
      <c r="P121" s="38"/>
    </row>
    <row r="122" spans="1:16" ht="30" hidden="1" customHeight="1" x14ac:dyDescent="0.15">
      <c r="A122" s="18" t="s">
        <v>225</v>
      </c>
      <c r="B122" s="19" t="s">
        <v>226</v>
      </c>
      <c r="C122" s="19" t="s">
        <v>226</v>
      </c>
      <c r="D122" s="20">
        <v>476</v>
      </c>
      <c r="E122" s="20">
        <v>476</v>
      </c>
      <c r="F122" s="21">
        <v>0.85</v>
      </c>
      <c r="G122" s="20">
        <v>398650</v>
      </c>
      <c r="H122" s="20"/>
      <c r="I122" s="36">
        <f t="shared" si="120"/>
        <v>5950</v>
      </c>
      <c r="J122" s="20">
        <f t="shared" si="121"/>
        <v>404600</v>
      </c>
      <c r="K122" s="20">
        <f t="shared" si="122"/>
        <v>410550</v>
      </c>
      <c r="L122" s="37">
        <f t="shared" si="123"/>
        <v>410550</v>
      </c>
      <c r="M122" s="37">
        <v>0</v>
      </c>
      <c r="N122" s="20">
        <f t="shared" si="124"/>
        <v>410550</v>
      </c>
      <c r="O122" s="20">
        <f t="shared" si="125"/>
        <v>0</v>
      </c>
      <c r="P122" s="38"/>
    </row>
    <row r="123" spans="1:16" ht="30" hidden="1" customHeight="1" x14ac:dyDescent="0.15">
      <c r="A123" s="18" t="s">
        <v>227</v>
      </c>
      <c r="B123" s="19" t="s">
        <v>228</v>
      </c>
      <c r="C123" s="19" t="s">
        <v>228</v>
      </c>
      <c r="D123" s="20">
        <v>2013</v>
      </c>
      <c r="E123" s="20">
        <v>3830</v>
      </c>
      <c r="F123" s="21">
        <v>0.85</v>
      </c>
      <c r="G123" s="20">
        <v>1377850</v>
      </c>
      <c r="H123" s="20"/>
      <c r="I123" s="36">
        <f t="shared" si="120"/>
        <v>1105425</v>
      </c>
      <c r="J123" s="20">
        <f t="shared" si="121"/>
        <v>3255500</v>
      </c>
      <c r="K123" s="20">
        <f t="shared" si="122"/>
        <v>4360925</v>
      </c>
      <c r="L123" s="37">
        <f t="shared" si="123"/>
        <v>4360925</v>
      </c>
      <c r="M123" s="37">
        <v>0</v>
      </c>
      <c r="N123" s="20">
        <f t="shared" si="124"/>
        <v>4360925</v>
      </c>
      <c r="O123" s="20">
        <f t="shared" si="125"/>
        <v>0</v>
      </c>
      <c r="P123" s="38"/>
    </row>
    <row r="124" spans="1:16" ht="30" hidden="1" customHeight="1" x14ac:dyDescent="0.15">
      <c r="A124" s="18" t="s">
        <v>229</v>
      </c>
      <c r="B124" s="19" t="s">
        <v>230</v>
      </c>
      <c r="C124" s="19" t="s">
        <v>230</v>
      </c>
      <c r="D124" s="20">
        <v>3725</v>
      </c>
      <c r="E124" s="20">
        <v>3725</v>
      </c>
      <c r="F124" s="21">
        <v>0.85</v>
      </c>
      <c r="G124" s="20">
        <v>1504500</v>
      </c>
      <c r="H124" s="20"/>
      <c r="I124" s="36">
        <f t="shared" si="120"/>
        <v>1661750</v>
      </c>
      <c r="J124" s="20">
        <f t="shared" si="121"/>
        <v>3166250</v>
      </c>
      <c r="K124" s="20">
        <f t="shared" si="122"/>
        <v>4828000</v>
      </c>
      <c r="L124" s="37">
        <f t="shared" si="123"/>
        <v>4828000</v>
      </c>
      <c r="M124" s="37">
        <v>0</v>
      </c>
      <c r="N124" s="20">
        <f t="shared" si="124"/>
        <v>4828000</v>
      </c>
      <c r="O124" s="20">
        <f t="shared" si="125"/>
        <v>0</v>
      </c>
      <c r="P124" s="38"/>
    </row>
    <row r="125" spans="1:16" ht="30" hidden="1" customHeight="1" x14ac:dyDescent="0.15">
      <c r="A125" s="18" t="s">
        <v>231</v>
      </c>
      <c r="B125" s="19" t="s">
        <v>232</v>
      </c>
      <c r="C125" s="19" t="s">
        <v>232</v>
      </c>
      <c r="D125" s="20">
        <v>5920</v>
      </c>
      <c r="E125" s="20">
        <v>5920</v>
      </c>
      <c r="F125" s="21">
        <v>0.85</v>
      </c>
      <c r="G125" s="20">
        <v>5032000</v>
      </c>
      <c r="H125" s="20"/>
      <c r="I125" s="36">
        <f t="shared" si="120"/>
        <v>0</v>
      </c>
      <c r="J125" s="20">
        <f t="shared" si="121"/>
        <v>5032000</v>
      </c>
      <c r="K125" s="20">
        <f t="shared" si="122"/>
        <v>5032000</v>
      </c>
      <c r="L125" s="37">
        <f t="shared" si="123"/>
        <v>5032000</v>
      </c>
      <c r="M125" s="37">
        <v>2818950</v>
      </c>
      <c r="N125" s="20">
        <f t="shared" si="124"/>
        <v>2213050</v>
      </c>
      <c r="O125" s="20">
        <f t="shared" si="125"/>
        <v>0</v>
      </c>
      <c r="P125" s="38"/>
    </row>
    <row r="126" spans="1:16" ht="30" hidden="1" customHeight="1" x14ac:dyDescent="0.15">
      <c r="A126" s="17" t="s">
        <v>233</v>
      </c>
      <c r="B126" s="15" t="s">
        <v>234</v>
      </c>
      <c r="C126" s="15" t="s">
        <v>234</v>
      </c>
      <c r="D126" s="16">
        <f t="shared" ref="D126:O126" si="127">D127</f>
        <v>4473</v>
      </c>
      <c r="E126" s="16">
        <f t="shared" si="127"/>
        <v>8000</v>
      </c>
      <c r="F126" s="16"/>
      <c r="G126" s="16">
        <f t="shared" si="127"/>
        <v>9350000</v>
      </c>
      <c r="H126" s="16">
        <f t="shared" si="127"/>
        <v>0</v>
      </c>
      <c r="I126" s="17">
        <f t="shared" si="127"/>
        <v>-4048975</v>
      </c>
      <c r="J126" s="16">
        <f t="shared" si="127"/>
        <v>6800000</v>
      </c>
      <c r="K126" s="16">
        <f t="shared" si="127"/>
        <v>2751025</v>
      </c>
      <c r="L126" s="16">
        <f t="shared" si="127"/>
        <v>2751025</v>
      </c>
      <c r="M126" s="16">
        <f t="shared" si="127"/>
        <v>0</v>
      </c>
      <c r="N126" s="16">
        <f t="shared" si="127"/>
        <v>2751025</v>
      </c>
      <c r="O126" s="16">
        <f t="shared" si="127"/>
        <v>0</v>
      </c>
      <c r="P126" s="35"/>
    </row>
    <row r="127" spans="1:16" ht="30" hidden="1" customHeight="1" x14ac:dyDescent="0.15">
      <c r="A127" s="18" t="s">
        <v>233</v>
      </c>
      <c r="B127" s="19" t="s">
        <v>234</v>
      </c>
      <c r="C127" s="19" t="s">
        <v>234</v>
      </c>
      <c r="D127" s="20">
        <v>4473</v>
      </c>
      <c r="E127" s="20">
        <v>8000</v>
      </c>
      <c r="F127" s="21">
        <v>0.85</v>
      </c>
      <c r="G127" s="20">
        <v>9350000</v>
      </c>
      <c r="H127" s="20"/>
      <c r="I127" s="36">
        <f t="shared" ref="I127:I131" si="128">ROUND((D127+E127)*500*F127-G127,0)</f>
        <v>-4048975</v>
      </c>
      <c r="J127" s="20">
        <f t="shared" ref="J127:J131" si="129">ROUND(E127*1000*F127,0)</f>
        <v>6800000</v>
      </c>
      <c r="K127" s="20">
        <f t="shared" ref="K127:K131" si="130">IF(ROUND(J127+I127+H127,0)&lt;0,0,ROUND(J127+I127+H127,0))</f>
        <v>2751025</v>
      </c>
      <c r="L127" s="37">
        <f t="shared" ref="L127:L131" si="131">K127</f>
        <v>2751025</v>
      </c>
      <c r="M127" s="37"/>
      <c r="N127" s="20">
        <f t="shared" ref="N127:N131" si="132">K127-M127</f>
        <v>2751025</v>
      </c>
      <c r="O127" s="20">
        <f t="shared" ref="O127:O131" si="133">IF(ROUND(J127+I127,0)&lt;0,ROUND(J127+I127,0),0)</f>
        <v>0</v>
      </c>
      <c r="P127" s="38"/>
    </row>
    <row r="128" spans="1:16" ht="30" hidden="1" customHeight="1" x14ac:dyDescent="0.15">
      <c r="A128" s="17" t="s">
        <v>235</v>
      </c>
      <c r="B128" s="15" t="s">
        <v>236</v>
      </c>
      <c r="C128" s="15" t="s">
        <v>236</v>
      </c>
      <c r="D128" s="16">
        <f t="shared" ref="D128:O128" si="134">D129</f>
        <v>7608</v>
      </c>
      <c r="E128" s="16">
        <f t="shared" si="134"/>
        <v>7608</v>
      </c>
      <c r="F128" s="16"/>
      <c r="G128" s="16">
        <f t="shared" si="134"/>
        <v>7650000</v>
      </c>
      <c r="H128" s="16">
        <f t="shared" si="134"/>
        <v>0</v>
      </c>
      <c r="I128" s="17">
        <f t="shared" si="134"/>
        <v>-1183200</v>
      </c>
      <c r="J128" s="16">
        <f t="shared" si="134"/>
        <v>6466800</v>
      </c>
      <c r="K128" s="16">
        <f t="shared" si="134"/>
        <v>5283600</v>
      </c>
      <c r="L128" s="16">
        <f t="shared" si="134"/>
        <v>5283600</v>
      </c>
      <c r="M128" s="16">
        <f t="shared" si="134"/>
        <v>5283600</v>
      </c>
      <c r="N128" s="16">
        <f t="shared" si="134"/>
        <v>0</v>
      </c>
      <c r="O128" s="16">
        <f t="shared" si="134"/>
        <v>0</v>
      </c>
      <c r="P128" s="35"/>
    </row>
    <row r="129" spans="1:16" ht="30" hidden="1" customHeight="1" x14ac:dyDescent="0.15">
      <c r="A129" s="18" t="s">
        <v>235</v>
      </c>
      <c r="B129" s="19" t="s">
        <v>236</v>
      </c>
      <c r="C129" s="19" t="s">
        <v>236</v>
      </c>
      <c r="D129" s="20">
        <v>7608</v>
      </c>
      <c r="E129" s="20">
        <v>7608</v>
      </c>
      <c r="F129" s="21">
        <v>0.85</v>
      </c>
      <c r="G129" s="20">
        <v>7650000</v>
      </c>
      <c r="H129" s="20"/>
      <c r="I129" s="36">
        <f t="shared" si="128"/>
        <v>-1183200</v>
      </c>
      <c r="J129" s="20">
        <f t="shared" si="129"/>
        <v>6466800</v>
      </c>
      <c r="K129" s="20">
        <f t="shared" si="130"/>
        <v>5283600</v>
      </c>
      <c r="L129" s="37">
        <f t="shared" si="131"/>
        <v>5283600</v>
      </c>
      <c r="M129" s="37">
        <v>5283600</v>
      </c>
      <c r="N129" s="20">
        <f t="shared" si="132"/>
        <v>0</v>
      </c>
      <c r="O129" s="20">
        <f t="shared" si="133"/>
        <v>0</v>
      </c>
      <c r="P129" s="38"/>
    </row>
    <row r="130" spans="1:16" ht="30" hidden="1" customHeight="1" x14ac:dyDescent="0.15">
      <c r="A130" s="17" t="s">
        <v>237</v>
      </c>
      <c r="B130" s="15" t="s">
        <v>238</v>
      </c>
      <c r="C130" s="15" t="s">
        <v>238</v>
      </c>
      <c r="D130" s="16">
        <f t="shared" ref="D130:O130" si="135">D131</f>
        <v>4899</v>
      </c>
      <c r="E130" s="16">
        <f t="shared" si="135"/>
        <v>4899</v>
      </c>
      <c r="F130" s="16"/>
      <c r="G130" s="16">
        <f t="shared" si="135"/>
        <v>3976300</v>
      </c>
      <c r="H130" s="16">
        <f t="shared" si="135"/>
        <v>0</v>
      </c>
      <c r="I130" s="17">
        <f t="shared" si="135"/>
        <v>187850</v>
      </c>
      <c r="J130" s="16">
        <f t="shared" si="135"/>
        <v>4164150</v>
      </c>
      <c r="K130" s="16">
        <f t="shared" si="135"/>
        <v>4352000</v>
      </c>
      <c r="L130" s="16">
        <f t="shared" si="135"/>
        <v>4352000</v>
      </c>
      <c r="M130" s="16">
        <f t="shared" si="135"/>
        <v>0</v>
      </c>
      <c r="N130" s="16">
        <f t="shared" si="135"/>
        <v>4352000</v>
      </c>
      <c r="O130" s="16">
        <f t="shared" si="135"/>
        <v>0</v>
      </c>
      <c r="P130" s="35"/>
    </row>
    <row r="131" spans="1:16" ht="30" hidden="1" customHeight="1" x14ac:dyDescent="0.15">
      <c r="A131" s="18" t="s">
        <v>237</v>
      </c>
      <c r="B131" s="19" t="s">
        <v>238</v>
      </c>
      <c r="C131" s="19" t="s">
        <v>238</v>
      </c>
      <c r="D131" s="20">
        <v>4899</v>
      </c>
      <c r="E131" s="20">
        <v>4899</v>
      </c>
      <c r="F131" s="21">
        <v>0.85</v>
      </c>
      <c r="G131" s="20">
        <v>3976300</v>
      </c>
      <c r="H131" s="20"/>
      <c r="I131" s="36">
        <f t="shared" si="128"/>
        <v>187850</v>
      </c>
      <c r="J131" s="20">
        <f t="shared" si="129"/>
        <v>4164150</v>
      </c>
      <c r="K131" s="20">
        <f t="shared" si="130"/>
        <v>4352000</v>
      </c>
      <c r="L131" s="37">
        <f t="shared" si="131"/>
        <v>4352000</v>
      </c>
      <c r="M131" s="37"/>
      <c r="N131" s="20">
        <f t="shared" si="132"/>
        <v>4352000</v>
      </c>
      <c r="O131" s="20">
        <f t="shared" si="133"/>
        <v>0</v>
      </c>
      <c r="P131" s="38"/>
    </row>
    <row r="132" spans="1:16" ht="30" hidden="1" customHeight="1" x14ac:dyDescent="0.15">
      <c r="A132" s="17" t="s">
        <v>239</v>
      </c>
      <c r="B132" s="15" t="s">
        <v>240</v>
      </c>
      <c r="C132" s="15" t="s">
        <v>240</v>
      </c>
      <c r="D132" s="16">
        <f t="shared" ref="D132:O132" si="136">SUM(D133:D138)</f>
        <v>20378</v>
      </c>
      <c r="E132" s="16">
        <f t="shared" si="136"/>
        <v>20578</v>
      </c>
      <c r="F132" s="16"/>
      <c r="G132" s="16">
        <f t="shared" si="136"/>
        <v>17043350</v>
      </c>
      <c r="H132" s="16">
        <f t="shared" si="136"/>
        <v>0</v>
      </c>
      <c r="I132" s="17">
        <f t="shared" si="136"/>
        <v>362950</v>
      </c>
      <c r="J132" s="16">
        <f t="shared" si="136"/>
        <v>17491300</v>
      </c>
      <c r="K132" s="16">
        <f t="shared" si="136"/>
        <v>17854250</v>
      </c>
      <c r="L132" s="16">
        <f t="shared" si="136"/>
        <v>17854250</v>
      </c>
      <c r="M132" s="16">
        <f t="shared" si="136"/>
        <v>12440600</v>
      </c>
      <c r="N132" s="16">
        <f t="shared" si="136"/>
        <v>5413650</v>
      </c>
      <c r="O132" s="16">
        <f t="shared" si="136"/>
        <v>0</v>
      </c>
      <c r="P132" s="35"/>
    </row>
    <row r="133" spans="1:16" ht="30" hidden="1" customHeight="1" x14ac:dyDescent="0.15">
      <c r="A133" s="18" t="s">
        <v>241</v>
      </c>
      <c r="B133" s="19" t="s">
        <v>242</v>
      </c>
      <c r="C133" s="19" t="s">
        <v>242</v>
      </c>
      <c r="D133" s="20">
        <v>56</v>
      </c>
      <c r="E133" s="20">
        <v>70</v>
      </c>
      <c r="F133" s="21">
        <v>0.85</v>
      </c>
      <c r="G133" s="20">
        <v>51000</v>
      </c>
      <c r="H133" s="20"/>
      <c r="I133" s="36">
        <f t="shared" ref="I133:I138" si="137">ROUND((D133+E133)*500*F133-G133,0)</f>
        <v>2550</v>
      </c>
      <c r="J133" s="20">
        <f t="shared" ref="J133:J138" si="138">ROUND(E133*1000*F133,0)</f>
        <v>59500</v>
      </c>
      <c r="K133" s="20">
        <f t="shared" ref="K133:K138" si="139">IF(ROUND(J133+I133+H133,0)&lt;0,0,ROUND(J133+I133+H133,0))</f>
        <v>62050</v>
      </c>
      <c r="L133" s="37">
        <f t="shared" ref="L133:L138" si="140">K133</f>
        <v>62050</v>
      </c>
      <c r="M133" s="37">
        <v>0</v>
      </c>
      <c r="N133" s="20">
        <f t="shared" ref="N133:N138" si="141">K133-M133</f>
        <v>62050</v>
      </c>
      <c r="O133" s="20">
        <f t="shared" ref="O133:O138" si="142">IF(ROUND(J133+I133,0)&lt;0,ROUND(J133+I133,0),0)</f>
        <v>0</v>
      </c>
      <c r="P133" s="38"/>
    </row>
    <row r="134" spans="1:16" ht="30" hidden="1" customHeight="1" x14ac:dyDescent="0.15">
      <c r="A134" s="18" t="s">
        <v>241</v>
      </c>
      <c r="B134" s="19" t="s">
        <v>242</v>
      </c>
      <c r="C134" s="19" t="s">
        <v>243</v>
      </c>
      <c r="D134" s="20">
        <v>387</v>
      </c>
      <c r="E134" s="20">
        <v>413</v>
      </c>
      <c r="F134" s="21">
        <v>0.85</v>
      </c>
      <c r="G134" s="20">
        <v>340000</v>
      </c>
      <c r="H134" s="20"/>
      <c r="I134" s="36">
        <f t="shared" si="137"/>
        <v>0</v>
      </c>
      <c r="J134" s="20">
        <f t="shared" si="138"/>
        <v>351050</v>
      </c>
      <c r="K134" s="20">
        <f t="shared" si="139"/>
        <v>351050</v>
      </c>
      <c r="L134" s="37">
        <f t="shared" si="140"/>
        <v>351050</v>
      </c>
      <c r="M134" s="37">
        <v>0</v>
      </c>
      <c r="N134" s="20">
        <f t="shared" si="141"/>
        <v>351050</v>
      </c>
      <c r="O134" s="20">
        <f t="shared" si="142"/>
        <v>0</v>
      </c>
      <c r="P134" s="38"/>
    </row>
    <row r="135" spans="1:16" ht="30" hidden="1" customHeight="1" x14ac:dyDescent="0.15">
      <c r="A135" s="18" t="s">
        <v>241</v>
      </c>
      <c r="B135" s="19" t="s">
        <v>242</v>
      </c>
      <c r="C135" s="19" t="s">
        <v>244</v>
      </c>
      <c r="D135" s="20">
        <v>1442</v>
      </c>
      <c r="E135" s="20">
        <v>1337</v>
      </c>
      <c r="F135" s="21">
        <v>0.85</v>
      </c>
      <c r="G135" s="20">
        <v>1219750</v>
      </c>
      <c r="H135" s="20"/>
      <c r="I135" s="36">
        <f t="shared" si="137"/>
        <v>-38675</v>
      </c>
      <c r="J135" s="20">
        <f t="shared" si="138"/>
        <v>1136450</v>
      </c>
      <c r="K135" s="20">
        <f t="shared" si="139"/>
        <v>1097775</v>
      </c>
      <c r="L135" s="37">
        <f t="shared" si="140"/>
        <v>1097775</v>
      </c>
      <c r="M135" s="37">
        <v>0</v>
      </c>
      <c r="N135" s="20">
        <f t="shared" si="141"/>
        <v>1097775</v>
      </c>
      <c r="O135" s="20">
        <f t="shared" si="142"/>
        <v>0</v>
      </c>
      <c r="P135" s="38"/>
    </row>
    <row r="136" spans="1:16" ht="30" hidden="1" customHeight="1" x14ac:dyDescent="0.15">
      <c r="A136" s="18" t="s">
        <v>245</v>
      </c>
      <c r="B136" s="19" t="s">
        <v>246</v>
      </c>
      <c r="C136" s="19" t="s">
        <v>246</v>
      </c>
      <c r="D136" s="20">
        <v>4033</v>
      </c>
      <c r="E136" s="20">
        <v>4450</v>
      </c>
      <c r="F136" s="21">
        <v>0.85</v>
      </c>
      <c r="G136" s="20">
        <v>3485000</v>
      </c>
      <c r="H136" s="20"/>
      <c r="I136" s="36">
        <f t="shared" si="137"/>
        <v>120275</v>
      </c>
      <c r="J136" s="20">
        <f t="shared" si="138"/>
        <v>3782500</v>
      </c>
      <c r="K136" s="20">
        <f t="shared" si="139"/>
        <v>3902775</v>
      </c>
      <c r="L136" s="37">
        <f t="shared" si="140"/>
        <v>3902775</v>
      </c>
      <c r="M136" s="37">
        <v>0</v>
      </c>
      <c r="N136" s="20">
        <f t="shared" si="141"/>
        <v>3902775</v>
      </c>
      <c r="O136" s="20">
        <f t="shared" si="142"/>
        <v>0</v>
      </c>
      <c r="P136" s="38"/>
    </row>
    <row r="137" spans="1:16" ht="30" hidden="1" customHeight="1" x14ac:dyDescent="0.15">
      <c r="A137" s="18" t="s">
        <v>247</v>
      </c>
      <c r="B137" s="19" t="s">
        <v>248</v>
      </c>
      <c r="C137" s="19" t="s">
        <v>248</v>
      </c>
      <c r="D137" s="20">
        <v>7721</v>
      </c>
      <c r="E137" s="20">
        <v>7904</v>
      </c>
      <c r="F137" s="21">
        <v>0.85</v>
      </c>
      <c r="G137" s="20">
        <v>6211800</v>
      </c>
      <c r="H137" s="20"/>
      <c r="I137" s="36">
        <f t="shared" si="137"/>
        <v>428825</v>
      </c>
      <c r="J137" s="20">
        <f t="shared" si="138"/>
        <v>6718400</v>
      </c>
      <c r="K137" s="20">
        <f t="shared" si="139"/>
        <v>7147225</v>
      </c>
      <c r="L137" s="37">
        <f t="shared" si="140"/>
        <v>7147225</v>
      </c>
      <c r="M137" s="37">
        <v>7147225</v>
      </c>
      <c r="N137" s="20">
        <f t="shared" si="141"/>
        <v>0</v>
      </c>
      <c r="O137" s="20">
        <f t="shared" si="142"/>
        <v>0</v>
      </c>
      <c r="P137" s="38"/>
    </row>
    <row r="138" spans="1:16" ht="30" hidden="1" customHeight="1" x14ac:dyDescent="0.15">
      <c r="A138" s="18" t="s">
        <v>249</v>
      </c>
      <c r="B138" s="19" t="s">
        <v>250</v>
      </c>
      <c r="C138" s="19" t="s">
        <v>250</v>
      </c>
      <c r="D138" s="20">
        <v>6739</v>
      </c>
      <c r="E138" s="20">
        <v>6404</v>
      </c>
      <c r="F138" s="21">
        <v>0.85</v>
      </c>
      <c r="G138" s="20">
        <v>5735800</v>
      </c>
      <c r="H138" s="20"/>
      <c r="I138" s="36">
        <f t="shared" si="137"/>
        <v>-150025</v>
      </c>
      <c r="J138" s="20">
        <f t="shared" si="138"/>
        <v>5443400</v>
      </c>
      <c r="K138" s="20">
        <f t="shared" si="139"/>
        <v>5293375</v>
      </c>
      <c r="L138" s="37">
        <f t="shared" si="140"/>
        <v>5293375</v>
      </c>
      <c r="M138" s="37">
        <v>5293375</v>
      </c>
      <c r="N138" s="20">
        <f t="shared" si="141"/>
        <v>0</v>
      </c>
      <c r="O138" s="20">
        <f t="shared" si="142"/>
        <v>0</v>
      </c>
      <c r="P138" s="38"/>
    </row>
    <row r="139" spans="1:16" ht="30" hidden="1" customHeight="1" x14ac:dyDescent="0.15">
      <c r="A139" s="17" t="s">
        <v>251</v>
      </c>
      <c r="B139" s="15" t="s">
        <v>252</v>
      </c>
      <c r="C139" s="15" t="s">
        <v>252</v>
      </c>
      <c r="D139" s="16">
        <f t="shared" ref="D139:O139" si="143">D140</f>
        <v>11644</v>
      </c>
      <c r="E139" s="16">
        <f t="shared" si="143"/>
        <v>11644</v>
      </c>
      <c r="F139" s="16"/>
      <c r="G139" s="16">
        <f t="shared" si="143"/>
        <v>9897400</v>
      </c>
      <c r="H139" s="16">
        <f t="shared" si="143"/>
        <v>0</v>
      </c>
      <c r="I139" s="17">
        <f t="shared" si="143"/>
        <v>0</v>
      </c>
      <c r="J139" s="16">
        <f t="shared" si="143"/>
        <v>9897400</v>
      </c>
      <c r="K139" s="16">
        <f t="shared" si="143"/>
        <v>9897400</v>
      </c>
      <c r="L139" s="16">
        <f t="shared" si="143"/>
        <v>9897400</v>
      </c>
      <c r="M139" s="16">
        <f t="shared" si="143"/>
        <v>9897400</v>
      </c>
      <c r="N139" s="16">
        <f t="shared" si="143"/>
        <v>0</v>
      </c>
      <c r="O139" s="16">
        <f t="shared" si="143"/>
        <v>0</v>
      </c>
      <c r="P139" s="35"/>
    </row>
    <row r="140" spans="1:16" ht="30" hidden="1" customHeight="1" x14ac:dyDescent="0.15">
      <c r="A140" s="18" t="s">
        <v>251</v>
      </c>
      <c r="B140" s="19" t="s">
        <v>252</v>
      </c>
      <c r="C140" s="19" t="s">
        <v>252</v>
      </c>
      <c r="D140" s="20">
        <v>11644</v>
      </c>
      <c r="E140" s="20">
        <v>11644</v>
      </c>
      <c r="F140" s="21">
        <v>0.85</v>
      </c>
      <c r="G140" s="20">
        <v>9897400</v>
      </c>
      <c r="H140" s="20"/>
      <c r="I140" s="36">
        <f t="shared" ref="I140:I148" si="144">ROUND((D140+E140)*500*F140-G140,0)</f>
        <v>0</v>
      </c>
      <c r="J140" s="20">
        <f t="shared" ref="J140:J148" si="145">ROUND(E140*1000*F140,0)</f>
        <v>9897400</v>
      </c>
      <c r="K140" s="20">
        <f t="shared" ref="K140:K148" si="146">IF(ROUND(J140+I140+H140,0)&lt;0,0,ROUND(J140+I140+H140,0))</f>
        <v>9897400</v>
      </c>
      <c r="L140" s="37">
        <f t="shared" ref="L140:L148" si="147">K140</f>
        <v>9897400</v>
      </c>
      <c r="M140" s="37">
        <v>9897400</v>
      </c>
      <c r="N140" s="20">
        <f t="shared" ref="N140:N148" si="148">K140-M140</f>
        <v>0</v>
      </c>
      <c r="O140" s="20">
        <f t="shared" ref="O140:O148" si="149">IF(ROUND(J140+I140,0)&lt;0,ROUND(J140+I140,0),0)</f>
        <v>0</v>
      </c>
      <c r="P140" s="38"/>
    </row>
    <row r="141" spans="1:16" ht="30" hidden="1" customHeight="1" x14ac:dyDescent="0.15">
      <c r="A141" s="17" t="s">
        <v>253</v>
      </c>
      <c r="B141" s="15" t="s">
        <v>254</v>
      </c>
      <c r="C141" s="15" t="s">
        <v>254</v>
      </c>
      <c r="D141" s="16">
        <f t="shared" ref="D141:O141" si="150">D142</f>
        <v>10496</v>
      </c>
      <c r="E141" s="16">
        <f t="shared" si="150"/>
        <v>10996</v>
      </c>
      <c r="F141" s="16"/>
      <c r="G141" s="16">
        <f t="shared" si="150"/>
        <v>8779650</v>
      </c>
      <c r="H141" s="16">
        <f t="shared" si="150"/>
        <v>0</v>
      </c>
      <c r="I141" s="17">
        <f t="shared" si="150"/>
        <v>354450</v>
      </c>
      <c r="J141" s="16">
        <f t="shared" si="150"/>
        <v>9346600</v>
      </c>
      <c r="K141" s="16">
        <f t="shared" si="150"/>
        <v>9701050</v>
      </c>
      <c r="L141" s="16">
        <f t="shared" si="150"/>
        <v>9701050</v>
      </c>
      <c r="M141" s="16">
        <f t="shared" si="150"/>
        <v>9701050</v>
      </c>
      <c r="N141" s="16">
        <f t="shared" si="150"/>
        <v>0</v>
      </c>
      <c r="O141" s="16">
        <f t="shared" si="150"/>
        <v>0</v>
      </c>
      <c r="P141" s="35"/>
    </row>
    <row r="142" spans="1:16" ht="30" hidden="1" customHeight="1" x14ac:dyDescent="0.15">
      <c r="A142" s="18" t="s">
        <v>253</v>
      </c>
      <c r="B142" s="19" t="s">
        <v>254</v>
      </c>
      <c r="C142" s="19" t="s">
        <v>254</v>
      </c>
      <c r="D142" s="20">
        <v>10496</v>
      </c>
      <c r="E142" s="20">
        <v>10996</v>
      </c>
      <c r="F142" s="21">
        <v>0.85</v>
      </c>
      <c r="G142" s="20">
        <v>8779650</v>
      </c>
      <c r="H142" s="20"/>
      <c r="I142" s="36">
        <f t="shared" si="144"/>
        <v>354450</v>
      </c>
      <c r="J142" s="20">
        <f t="shared" si="145"/>
        <v>9346600</v>
      </c>
      <c r="K142" s="20">
        <f t="shared" si="146"/>
        <v>9701050</v>
      </c>
      <c r="L142" s="37">
        <f t="shared" si="147"/>
        <v>9701050</v>
      </c>
      <c r="M142" s="37">
        <v>9701050</v>
      </c>
      <c r="N142" s="20">
        <f t="shared" si="148"/>
        <v>0</v>
      </c>
      <c r="O142" s="20">
        <f t="shared" si="149"/>
        <v>0</v>
      </c>
      <c r="P142" s="38"/>
    </row>
    <row r="143" spans="1:16" ht="30" hidden="1" customHeight="1" x14ac:dyDescent="0.15">
      <c r="A143" s="17" t="s">
        <v>255</v>
      </c>
      <c r="B143" s="15" t="s">
        <v>256</v>
      </c>
      <c r="C143" s="15" t="s">
        <v>256</v>
      </c>
      <c r="D143" s="16">
        <f t="shared" ref="D143:O143" si="151">SUM(D144:D148)</f>
        <v>3847</v>
      </c>
      <c r="E143" s="16">
        <f t="shared" si="151"/>
        <v>3847</v>
      </c>
      <c r="F143" s="16"/>
      <c r="G143" s="16">
        <f t="shared" si="151"/>
        <v>2371850</v>
      </c>
      <c r="H143" s="16">
        <f t="shared" si="151"/>
        <v>0</v>
      </c>
      <c r="I143" s="17">
        <f t="shared" si="151"/>
        <v>128700</v>
      </c>
      <c r="J143" s="16">
        <f t="shared" si="151"/>
        <v>2500550</v>
      </c>
      <c r="K143" s="16">
        <f t="shared" si="151"/>
        <v>2629250</v>
      </c>
      <c r="L143" s="16">
        <f t="shared" si="151"/>
        <v>2629250</v>
      </c>
      <c r="M143" s="16">
        <f t="shared" si="151"/>
        <v>0</v>
      </c>
      <c r="N143" s="16">
        <f t="shared" si="151"/>
        <v>2629250</v>
      </c>
      <c r="O143" s="16">
        <f t="shared" si="151"/>
        <v>0</v>
      </c>
      <c r="P143" s="35"/>
    </row>
    <row r="144" spans="1:16" ht="30" hidden="1" customHeight="1" x14ac:dyDescent="0.15">
      <c r="A144" s="18" t="s">
        <v>257</v>
      </c>
      <c r="B144" s="19" t="s">
        <v>258</v>
      </c>
      <c r="C144" s="19" t="s">
        <v>259</v>
      </c>
      <c r="D144" s="20">
        <v>75</v>
      </c>
      <c r="E144" s="20">
        <v>75</v>
      </c>
      <c r="F144" s="21">
        <v>0.65</v>
      </c>
      <c r="G144" s="20">
        <v>42250</v>
      </c>
      <c r="H144" s="20"/>
      <c r="I144" s="36">
        <f t="shared" si="144"/>
        <v>6500</v>
      </c>
      <c r="J144" s="20">
        <f t="shared" si="145"/>
        <v>48750</v>
      </c>
      <c r="K144" s="20">
        <f t="shared" si="146"/>
        <v>55250</v>
      </c>
      <c r="L144" s="37">
        <f t="shared" si="147"/>
        <v>55250</v>
      </c>
      <c r="M144" s="37">
        <v>0</v>
      </c>
      <c r="N144" s="20">
        <f t="shared" si="148"/>
        <v>55250</v>
      </c>
      <c r="O144" s="20">
        <f t="shared" si="149"/>
        <v>0</v>
      </c>
      <c r="P144" s="38"/>
    </row>
    <row r="145" spans="1:16" ht="30" hidden="1" customHeight="1" x14ac:dyDescent="0.15">
      <c r="A145" s="18" t="s">
        <v>260</v>
      </c>
      <c r="B145" s="19" t="s">
        <v>261</v>
      </c>
      <c r="C145" s="19" t="s">
        <v>261</v>
      </c>
      <c r="D145" s="20">
        <v>1153</v>
      </c>
      <c r="E145" s="20">
        <v>1153</v>
      </c>
      <c r="F145" s="21">
        <v>0.65</v>
      </c>
      <c r="G145" s="20">
        <v>679900</v>
      </c>
      <c r="H145" s="20"/>
      <c r="I145" s="36">
        <f t="shared" si="144"/>
        <v>69550</v>
      </c>
      <c r="J145" s="20">
        <f t="shared" si="145"/>
        <v>749450</v>
      </c>
      <c r="K145" s="20">
        <f t="shared" si="146"/>
        <v>819000</v>
      </c>
      <c r="L145" s="37">
        <f t="shared" si="147"/>
        <v>819000</v>
      </c>
      <c r="M145" s="37">
        <v>0</v>
      </c>
      <c r="N145" s="20">
        <f t="shared" si="148"/>
        <v>819000</v>
      </c>
      <c r="O145" s="20">
        <f t="shared" si="149"/>
        <v>0</v>
      </c>
      <c r="P145" s="38"/>
    </row>
    <row r="146" spans="1:16" ht="30" hidden="1" customHeight="1" x14ac:dyDescent="0.15">
      <c r="A146" s="18" t="s">
        <v>262</v>
      </c>
      <c r="B146" s="19" t="s">
        <v>263</v>
      </c>
      <c r="C146" s="19" t="s">
        <v>263</v>
      </c>
      <c r="D146" s="20">
        <v>165</v>
      </c>
      <c r="E146" s="20">
        <v>165</v>
      </c>
      <c r="F146" s="21">
        <v>0.65</v>
      </c>
      <c r="G146" s="20">
        <v>99450</v>
      </c>
      <c r="H146" s="20"/>
      <c r="I146" s="36">
        <f t="shared" si="144"/>
        <v>7800</v>
      </c>
      <c r="J146" s="20">
        <f t="shared" si="145"/>
        <v>107250</v>
      </c>
      <c r="K146" s="20">
        <f t="shared" si="146"/>
        <v>115050</v>
      </c>
      <c r="L146" s="37">
        <f t="shared" si="147"/>
        <v>115050</v>
      </c>
      <c r="M146" s="37">
        <v>0</v>
      </c>
      <c r="N146" s="20">
        <f t="shared" si="148"/>
        <v>115050</v>
      </c>
      <c r="O146" s="20">
        <f t="shared" si="149"/>
        <v>0</v>
      </c>
      <c r="P146" s="38"/>
    </row>
    <row r="147" spans="1:16" ht="30" hidden="1" customHeight="1" x14ac:dyDescent="0.15">
      <c r="A147" s="18" t="s">
        <v>264</v>
      </c>
      <c r="B147" s="19" t="s">
        <v>265</v>
      </c>
      <c r="C147" s="19" t="s">
        <v>265</v>
      </c>
      <c r="D147" s="20">
        <v>902</v>
      </c>
      <c r="E147" s="20">
        <v>902</v>
      </c>
      <c r="F147" s="21">
        <v>0.65</v>
      </c>
      <c r="G147" s="20">
        <v>521950</v>
      </c>
      <c r="H147" s="20"/>
      <c r="I147" s="36">
        <f t="shared" si="144"/>
        <v>64350</v>
      </c>
      <c r="J147" s="20">
        <f t="shared" si="145"/>
        <v>586300</v>
      </c>
      <c r="K147" s="20">
        <f t="shared" si="146"/>
        <v>650650</v>
      </c>
      <c r="L147" s="37">
        <f t="shared" si="147"/>
        <v>650650</v>
      </c>
      <c r="M147" s="37">
        <v>0</v>
      </c>
      <c r="N147" s="20">
        <f t="shared" si="148"/>
        <v>650650</v>
      </c>
      <c r="O147" s="20">
        <f t="shared" si="149"/>
        <v>0</v>
      </c>
      <c r="P147" s="38"/>
    </row>
    <row r="148" spans="1:16" ht="30" hidden="1" customHeight="1" x14ac:dyDescent="0.15">
      <c r="A148" s="18" t="s">
        <v>266</v>
      </c>
      <c r="B148" s="19" t="s">
        <v>267</v>
      </c>
      <c r="C148" s="19" t="s">
        <v>267</v>
      </c>
      <c r="D148" s="20">
        <v>1552</v>
      </c>
      <c r="E148" s="20">
        <v>1552</v>
      </c>
      <c r="F148" s="21">
        <v>0.65</v>
      </c>
      <c r="G148" s="20">
        <v>1028300</v>
      </c>
      <c r="H148" s="20"/>
      <c r="I148" s="36">
        <f t="shared" si="144"/>
        <v>-19500</v>
      </c>
      <c r="J148" s="20">
        <f t="shared" si="145"/>
        <v>1008800</v>
      </c>
      <c r="K148" s="20">
        <f t="shared" si="146"/>
        <v>989300</v>
      </c>
      <c r="L148" s="37">
        <f t="shared" si="147"/>
        <v>989300</v>
      </c>
      <c r="M148" s="37">
        <v>0</v>
      </c>
      <c r="N148" s="20">
        <f t="shared" si="148"/>
        <v>989300</v>
      </c>
      <c r="O148" s="20">
        <f t="shared" si="149"/>
        <v>0</v>
      </c>
      <c r="P148" s="38"/>
    </row>
    <row r="149" spans="1:16" ht="30" hidden="1" customHeight="1" x14ac:dyDescent="0.15">
      <c r="A149" s="17" t="s">
        <v>268</v>
      </c>
      <c r="B149" s="15" t="s">
        <v>269</v>
      </c>
      <c r="C149" s="15" t="s">
        <v>269</v>
      </c>
      <c r="D149" s="16">
        <f t="shared" ref="D149:O149" si="152">D150</f>
        <v>1202</v>
      </c>
      <c r="E149" s="16">
        <f t="shared" si="152"/>
        <v>1202</v>
      </c>
      <c r="F149" s="16"/>
      <c r="G149" s="16">
        <f t="shared" si="152"/>
        <v>928200</v>
      </c>
      <c r="H149" s="16">
        <f t="shared" si="152"/>
        <v>0</v>
      </c>
      <c r="I149" s="17">
        <f t="shared" si="152"/>
        <v>93500</v>
      </c>
      <c r="J149" s="16">
        <f t="shared" si="152"/>
        <v>1021700</v>
      </c>
      <c r="K149" s="16">
        <f t="shared" si="152"/>
        <v>1115200</v>
      </c>
      <c r="L149" s="16">
        <f t="shared" si="152"/>
        <v>1115200</v>
      </c>
      <c r="M149" s="16">
        <f t="shared" si="152"/>
        <v>0</v>
      </c>
      <c r="N149" s="16">
        <f t="shared" si="152"/>
        <v>1115200</v>
      </c>
      <c r="O149" s="16">
        <f t="shared" si="152"/>
        <v>0</v>
      </c>
      <c r="P149" s="35"/>
    </row>
    <row r="150" spans="1:16" ht="30" hidden="1" customHeight="1" x14ac:dyDescent="0.15">
      <c r="A150" s="18" t="s">
        <v>268</v>
      </c>
      <c r="B150" s="19" t="s">
        <v>269</v>
      </c>
      <c r="C150" s="19" t="s">
        <v>269</v>
      </c>
      <c r="D150" s="20">
        <v>1202</v>
      </c>
      <c r="E150" s="20">
        <v>1202</v>
      </c>
      <c r="F150" s="21">
        <v>0.85</v>
      </c>
      <c r="G150" s="20">
        <v>928200</v>
      </c>
      <c r="H150" s="20"/>
      <c r="I150" s="36">
        <f t="shared" ref="I150:I154" si="153">ROUND((D150+E150)*500*F150-G150,0)</f>
        <v>93500</v>
      </c>
      <c r="J150" s="20">
        <f t="shared" ref="J150:J154" si="154">ROUND(E150*1000*F150,0)</f>
        <v>1021700</v>
      </c>
      <c r="K150" s="20">
        <f t="shared" ref="K150:K154" si="155">IF(ROUND(J150+I150+H150,0)&lt;0,0,ROUND(J150+I150+H150,0))</f>
        <v>1115200</v>
      </c>
      <c r="L150" s="37">
        <f t="shared" ref="L150:L154" si="156">K150</f>
        <v>1115200</v>
      </c>
      <c r="M150" s="37">
        <v>0</v>
      </c>
      <c r="N150" s="20">
        <f t="shared" ref="N150:N154" si="157">K150-M150</f>
        <v>1115200</v>
      </c>
      <c r="O150" s="20">
        <f t="shared" ref="O150:O154" si="158">IF(ROUND(J150+I150,0)&lt;0,ROUND(J150+I150,0),0)</f>
        <v>0</v>
      </c>
      <c r="P150" s="38"/>
    </row>
    <row r="151" spans="1:16" ht="30" hidden="1" customHeight="1" x14ac:dyDescent="0.15">
      <c r="A151" s="17" t="s">
        <v>270</v>
      </c>
      <c r="B151" s="15" t="s">
        <v>271</v>
      </c>
      <c r="C151" s="15" t="s">
        <v>271</v>
      </c>
      <c r="D151" s="16">
        <f t="shared" ref="D151:O151" si="159">D152</f>
        <v>1680</v>
      </c>
      <c r="E151" s="16">
        <f t="shared" si="159"/>
        <v>1680</v>
      </c>
      <c r="F151" s="16"/>
      <c r="G151" s="16">
        <f t="shared" si="159"/>
        <v>1428000</v>
      </c>
      <c r="H151" s="16">
        <f t="shared" si="159"/>
        <v>0</v>
      </c>
      <c r="I151" s="17">
        <f t="shared" si="159"/>
        <v>0</v>
      </c>
      <c r="J151" s="16">
        <f t="shared" si="159"/>
        <v>1428000</v>
      </c>
      <c r="K151" s="16">
        <f t="shared" si="159"/>
        <v>1428000</v>
      </c>
      <c r="L151" s="16">
        <f t="shared" si="159"/>
        <v>1428000</v>
      </c>
      <c r="M151" s="16">
        <f t="shared" si="159"/>
        <v>0</v>
      </c>
      <c r="N151" s="16">
        <f t="shared" si="159"/>
        <v>1428000</v>
      </c>
      <c r="O151" s="16">
        <f t="shared" si="159"/>
        <v>0</v>
      </c>
      <c r="P151" s="35"/>
    </row>
    <row r="152" spans="1:16" ht="30" hidden="1" customHeight="1" x14ac:dyDescent="0.15">
      <c r="A152" s="18" t="s">
        <v>270</v>
      </c>
      <c r="B152" s="19" t="s">
        <v>271</v>
      </c>
      <c r="C152" s="19" t="s">
        <v>271</v>
      </c>
      <c r="D152" s="20">
        <v>1680</v>
      </c>
      <c r="E152" s="20">
        <v>1680</v>
      </c>
      <c r="F152" s="21">
        <v>0.85</v>
      </c>
      <c r="G152" s="20">
        <v>1428000</v>
      </c>
      <c r="H152" s="20"/>
      <c r="I152" s="36">
        <f t="shared" si="153"/>
        <v>0</v>
      </c>
      <c r="J152" s="20">
        <f t="shared" si="154"/>
        <v>1428000</v>
      </c>
      <c r="K152" s="20">
        <f t="shared" si="155"/>
        <v>1428000</v>
      </c>
      <c r="L152" s="37">
        <f t="shared" si="156"/>
        <v>1428000</v>
      </c>
      <c r="M152" s="37">
        <v>0</v>
      </c>
      <c r="N152" s="20">
        <f t="shared" si="157"/>
        <v>1428000</v>
      </c>
      <c r="O152" s="20">
        <f t="shared" si="158"/>
        <v>0</v>
      </c>
      <c r="P152" s="38"/>
    </row>
    <row r="153" spans="1:16" ht="30" hidden="1" customHeight="1" x14ac:dyDescent="0.15">
      <c r="A153" s="17" t="s">
        <v>272</v>
      </c>
      <c r="B153" s="15" t="s">
        <v>273</v>
      </c>
      <c r="C153" s="15" t="s">
        <v>273</v>
      </c>
      <c r="D153" s="16">
        <f t="shared" ref="D153:O153" si="160">D154</f>
        <v>1189</v>
      </c>
      <c r="E153" s="16">
        <f t="shared" si="160"/>
        <v>1189</v>
      </c>
      <c r="F153" s="16"/>
      <c r="G153" s="16">
        <f t="shared" si="160"/>
        <v>1007250</v>
      </c>
      <c r="H153" s="16">
        <f t="shared" si="160"/>
        <v>0</v>
      </c>
      <c r="I153" s="17">
        <f t="shared" si="160"/>
        <v>3400</v>
      </c>
      <c r="J153" s="16">
        <f t="shared" si="160"/>
        <v>1010650</v>
      </c>
      <c r="K153" s="16">
        <f t="shared" si="160"/>
        <v>1014050</v>
      </c>
      <c r="L153" s="16">
        <f t="shared" si="160"/>
        <v>1014050</v>
      </c>
      <c r="M153" s="16">
        <f t="shared" si="160"/>
        <v>0</v>
      </c>
      <c r="N153" s="16">
        <f t="shared" si="160"/>
        <v>1014050</v>
      </c>
      <c r="O153" s="16">
        <f t="shared" si="160"/>
        <v>0</v>
      </c>
      <c r="P153" s="35"/>
    </row>
    <row r="154" spans="1:16" ht="30" hidden="1" customHeight="1" x14ac:dyDescent="0.15">
      <c r="A154" s="18" t="s">
        <v>272</v>
      </c>
      <c r="B154" s="19" t="s">
        <v>273</v>
      </c>
      <c r="C154" s="19" t="s">
        <v>273</v>
      </c>
      <c r="D154" s="20">
        <v>1189</v>
      </c>
      <c r="E154" s="20">
        <v>1189</v>
      </c>
      <c r="F154" s="21">
        <v>0.85</v>
      </c>
      <c r="G154" s="20">
        <v>1007250</v>
      </c>
      <c r="H154" s="20"/>
      <c r="I154" s="36">
        <f t="shared" si="153"/>
        <v>3400</v>
      </c>
      <c r="J154" s="20">
        <f t="shared" si="154"/>
        <v>1010650</v>
      </c>
      <c r="K154" s="20">
        <f t="shared" si="155"/>
        <v>1014050</v>
      </c>
      <c r="L154" s="37">
        <f t="shared" si="156"/>
        <v>1014050</v>
      </c>
      <c r="M154" s="37">
        <v>0</v>
      </c>
      <c r="N154" s="20">
        <f t="shared" si="157"/>
        <v>1014050</v>
      </c>
      <c r="O154" s="20">
        <f t="shared" si="158"/>
        <v>0</v>
      </c>
      <c r="P154" s="38"/>
    </row>
    <row r="155" spans="1:16" ht="30" hidden="1" customHeight="1" x14ac:dyDescent="0.15">
      <c r="A155" s="17" t="s">
        <v>274</v>
      </c>
      <c r="B155" s="15" t="s">
        <v>275</v>
      </c>
      <c r="C155" s="15" t="s">
        <v>275</v>
      </c>
      <c r="D155" s="16">
        <f t="shared" ref="D155:O155" si="161">D156</f>
        <v>3442</v>
      </c>
      <c r="E155" s="16">
        <f t="shared" si="161"/>
        <v>3442</v>
      </c>
      <c r="F155" s="16"/>
      <c r="G155" s="16">
        <f t="shared" si="161"/>
        <v>2904450</v>
      </c>
      <c r="H155" s="16">
        <f t="shared" si="161"/>
        <v>0</v>
      </c>
      <c r="I155" s="17">
        <f t="shared" si="161"/>
        <v>21250</v>
      </c>
      <c r="J155" s="16">
        <f t="shared" si="161"/>
        <v>2925700</v>
      </c>
      <c r="K155" s="16">
        <f t="shared" si="161"/>
        <v>2946950</v>
      </c>
      <c r="L155" s="16">
        <f t="shared" si="161"/>
        <v>2946950</v>
      </c>
      <c r="M155" s="16">
        <f t="shared" si="161"/>
        <v>0</v>
      </c>
      <c r="N155" s="16">
        <f t="shared" si="161"/>
        <v>2946950</v>
      </c>
      <c r="O155" s="16">
        <f t="shared" si="161"/>
        <v>0</v>
      </c>
      <c r="P155" s="35"/>
    </row>
    <row r="156" spans="1:16" ht="30" hidden="1" customHeight="1" x14ac:dyDescent="0.15">
      <c r="A156" s="18" t="s">
        <v>274</v>
      </c>
      <c r="B156" s="19" t="s">
        <v>275</v>
      </c>
      <c r="C156" s="19" t="s">
        <v>275</v>
      </c>
      <c r="D156" s="20">
        <v>3442</v>
      </c>
      <c r="E156" s="20">
        <v>3442</v>
      </c>
      <c r="F156" s="21">
        <v>0.85</v>
      </c>
      <c r="G156" s="20">
        <v>2904450</v>
      </c>
      <c r="H156" s="20"/>
      <c r="I156" s="36">
        <f t="shared" ref="I156:I162" si="162">ROUND((D156+E156)*500*F156-G156,0)</f>
        <v>21250</v>
      </c>
      <c r="J156" s="20">
        <f t="shared" ref="J156:J162" si="163">ROUND(E156*1000*F156,0)</f>
        <v>2925700</v>
      </c>
      <c r="K156" s="20">
        <f t="shared" ref="K156:K162" si="164">IF(ROUND(J156+I156+H156,0)&lt;0,0,ROUND(J156+I156+H156,0))</f>
        <v>2946950</v>
      </c>
      <c r="L156" s="37">
        <f t="shared" ref="L156:L162" si="165">K156</f>
        <v>2946950</v>
      </c>
      <c r="M156" s="37">
        <v>0</v>
      </c>
      <c r="N156" s="20">
        <f t="shared" ref="N156:N162" si="166">K156-M156</f>
        <v>2946950</v>
      </c>
      <c r="O156" s="20">
        <f t="shared" ref="O156:O162" si="167">IF(ROUND(J156+I156,0)&lt;0,ROUND(J156+I156,0),0)</f>
        <v>0</v>
      </c>
      <c r="P156" s="38"/>
    </row>
    <row r="157" spans="1:16" ht="30" hidden="1" customHeight="1" x14ac:dyDescent="0.15">
      <c r="A157" s="17" t="s">
        <v>276</v>
      </c>
      <c r="B157" s="15" t="s">
        <v>277</v>
      </c>
      <c r="C157" s="15" t="s">
        <v>277</v>
      </c>
      <c r="D157" s="16">
        <f t="shared" ref="D157:O157" si="168">SUM(D158:D162)</f>
        <v>10827</v>
      </c>
      <c r="E157" s="16">
        <f t="shared" si="168"/>
        <v>10559</v>
      </c>
      <c r="F157" s="16"/>
      <c r="G157" s="16">
        <f t="shared" si="168"/>
        <v>9583750</v>
      </c>
      <c r="H157" s="16">
        <f t="shared" si="168"/>
        <v>0</v>
      </c>
      <c r="I157" s="17">
        <f t="shared" si="168"/>
        <v>-494700</v>
      </c>
      <c r="J157" s="16">
        <f t="shared" si="168"/>
        <v>8975150</v>
      </c>
      <c r="K157" s="16">
        <f t="shared" si="168"/>
        <v>8480450</v>
      </c>
      <c r="L157" s="16">
        <f t="shared" si="168"/>
        <v>8480450</v>
      </c>
      <c r="M157" s="16">
        <f t="shared" si="168"/>
        <v>0</v>
      </c>
      <c r="N157" s="16">
        <f t="shared" si="168"/>
        <v>8480450</v>
      </c>
      <c r="O157" s="16">
        <f t="shared" si="168"/>
        <v>0</v>
      </c>
      <c r="P157" s="35"/>
    </row>
    <row r="158" spans="1:16" ht="30" hidden="1" customHeight="1" x14ac:dyDescent="0.15">
      <c r="A158" s="18" t="s">
        <v>278</v>
      </c>
      <c r="B158" s="19" t="s">
        <v>279</v>
      </c>
      <c r="C158" s="19" t="s">
        <v>279</v>
      </c>
      <c r="D158" s="20">
        <v>2705</v>
      </c>
      <c r="E158" s="20">
        <v>2405</v>
      </c>
      <c r="F158" s="21">
        <v>0.85</v>
      </c>
      <c r="G158" s="20">
        <v>2340900</v>
      </c>
      <c r="H158" s="20"/>
      <c r="I158" s="36">
        <f t="shared" si="162"/>
        <v>-169150</v>
      </c>
      <c r="J158" s="20">
        <f t="shared" si="163"/>
        <v>2044250</v>
      </c>
      <c r="K158" s="20">
        <f t="shared" si="164"/>
        <v>1875100</v>
      </c>
      <c r="L158" s="37">
        <f t="shared" si="165"/>
        <v>1875100</v>
      </c>
      <c r="M158" s="37">
        <v>0</v>
      </c>
      <c r="N158" s="20">
        <f t="shared" si="166"/>
        <v>1875100</v>
      </c>
      <c r="O158" s="20">
        <f t="shared" si="167"/>
        <v>0</v>
      </c>
      <c r="P158" s="38"/>
    </row>
    <row r="159" spans="1:16" ht="30" hidden="1" customHeight="1" x14ac:dyDescent="0.15">
      <c r="A159" s="18" t="s">
        <v>280</v>
      </c>
      <c r="B159" s="19" t="s">
        <v>281</v>
      </c>
      <c r="C159" s="19" t="s">
        <v>281</v>
      </c>
      <c r="D159" s="20">
        <v>2700</v>
      </c>
      <c r="E159" s="20">
        <v>2798</v>
      </c>
      <c r="F159" s="21">
        <v>0.85</v>
      </c>
      <c r="G159" s="20">
        <v>2384250</v>
      </c>
      <c r="H159" s="20"/>
      <c r="I159" s="36">
        <f t="shared" si="162"/>
        <v>-47600</v>
      </c>
      <c r="J159" s="20">
        <f t="shared" si="163"/>
        <v>2378300</v>
      </c>
      <c r="K159" s="20">
        <f t="shared" si="164"/>
        <v>2330700</v>
      </c>
      <c r="L159" s="37">
        <f t="shared" si="165"/>
        <v>2330700</v>
      </c>
      <c r="M159" s="37">
        <v>0</v>
      </c>
      <c r="N159" s="20">
        <f t="shared" si="166"/>
        <v>2330700</v>
      </c>
      <c r="O159" s="20">
        <f t="shared" si="167"/>
        <v>0</v>
      </c>
      <c r="P159" s="38"/>
    </row>
    <row r="160" spans="1:16" ht="30" hidden="1" customHeight="1" x14ac:dyDescent="0.15">
      <c r="A160" s="18" t="s">
        <v>282</v>
      </c>
      <c r="B160" s="19" t="s">
        <v>283</v>
      </c>
      <c r="C160" s="19" t="s">
        <v>283</v>
      </c>
      <c r="D160" s="20">
        <v>2081</v>
      </c>
      <c r="E160" s="20">
        <v>2081</v>
      </c>
      <c r="F160" s="21">
        <v>0.85</v>
      </c>
      <c r="G160" s="20">
        <v>1769700</v>
      </c>
      <c r="H160" s="20"/>
      <c r="I160" s="36">
        <f t="shared" si="162"/>
        <v>-850</v>
      </c>
      <c r="J160" s="20">
        <f t="shared" si="163"/>
        <v>1768850</v>
      </c>
      <c r="K160" s="20">
        <f t="shared" si="164"/>
        <v>1768000</v>
      </c>
      <c r="L160" s="37">
        <f t="shared" si="165"/>
        <v>1768000</v>
      </c>
      <c r="M160" s="37">
        <v>0</v>
      </c>
      <c r="N160" s="20">
        <f t="shared" si="166"/>
        <v>1768000</v>
      </c>
      <c r="O160" s="20">
        <f t="shared" si="167"/>
        <v>0</v>
      </c>
      <c r="P160" s="38"/>
    </row>
    <row r="161" spans="1:16" ht="30" hidden="1" customHeight="1" x14ac:dyDescent="0.15">
      <c r="A161" s="18" t="s">
        <v>284</v>
      </c>
      <c r="B161" s="19" t="s">
        <v>285</v>
      </c>
      <c r="C161" s="19" t="s">
        <v>285</v>
      </c>
      <c r="D161" s="20">
        <v>1350</v>
      </c>
      <c r="E161" s="20">
        <v>1350</v>
      </c>
      <c r="F161" s="21">
        <v>0.85</v>
      </c>
      <c r="G161" s="20">
        <v>1317500</v>
      </c>
      <c r="H161" s="20"/>
      <c r="I161" s="36">
        <f t="shared" si="162"/>
        <v>-170000</v>
      </c>
      <c r="J161" s="20">
        <f t="shared" si="163"/>
        <v>1147500</v>
      </c>
      <c r="K161" s="20">
        <f t="shared" si="164"/>
        <v>977500</v>
      </c>
      <c r="L161" s="37">
        <f t="shared" si="165"/>
        <v>977500</v>
      </c>
      <c r="M161" s="37">
        <v>0</v>
      </c>
      <c r="N161" s="20">
        <f t="shared" si="166"/>
        <v>977500</v>
      </c>
      <c r="O161" s="20">
        <f t="shared" si="167"/>
        <v>0</v>
      </c>
      <c r="P161" s="38"/>
    </row>
    <row r="162" spans="1:16" ht="30" hidden="1" customHeight="1" x14ac:dyDescent="0.15">
      <c r="A162" s="18" t="s">
        <v>286</v>
      </c>
      <c r="B162" s="19" t="s">
        <v>287</v>
      </c>
      <c r="C162" s="19" t="s">
        <v>287</v>
      </c>
      <c r="D162" s="20">
        <v>1991</v>
      </c>
      <c r="E162" s="20">
        <v>1925</v>
      </c>
      <c r="F162" s="21">
        <v>0.85</v>
      </c>
      <c r="G162" s="20">
        <v>1771400</v>
      </c>
      <c r="H162" s="20"/>
      <c r="I162" s="36">
        <f t="shared" si="162"/>
        <v>-107100</v>
      </c>
      <c r="J162" s="20">
        <f t="shared" si="163"/>
        <v>1636250</v>
      </c>
      <c r="K162" s="20">
        <f t="shared" si="164"/>
        <v>1529150</v>
      </c>
      <c r="L162" s="37">
        <f t="shared" si="165"/>
        <v>1529150</v>
      </c>
      <c r="M162" s="37">
        <v>0</v>
      </c>
      <c r="N162" s="20">
        <f t="shared" si="166"/>
        <v>1529150</v>
      </c>
      <c r="O162" s="20">
        <f t="shared" si="167"/>
        <v>0</v>
      </c>
      <c r="P162" s="38"/>
    </row>
    <row r="163" spans="1:16" ht="30" hidden="1" customHeight="1" x14ac:dyDescent="0.15">
      <c r="A163" s="17" t="s">
        <v>288</v>
      </c>
      <c r="B163" s="15" t="s">
        <v>289</v>
      </c>
      <c r="C163" s="15" t="s">
        <v>289</v>
      </c>
      <c r="D163" s="16">
        <f t="shared" ref="D163:O163" si="169">D164</f>
        <v>4716</v>
      </c>
      <c r="E163" s="16">
        <f t="shared" si="169"/>
        <v>4249</v>
      </c>
      <c r="F163" s="16"/>
      <c r="G163" s="16">
        <f t="shared" si="169"/>
        <v>3955050</v>
      </c>
      <c r="H163" s="16">
        <f t="shared" si="169"/>
        <v>0</v>
      </c>
      <c r="I163" s="17">
        <f t="shared" si="169"/>
        <v>-144925</v>
      </c>
      <c r="J163" s="16">
        <f t="shared" si="169"/>
        <v>3611650</v>
      </c>
      <c r="K163" s="16">
        <f t="shared" si="169"/>
        <v>3466725</v>
      </c>
      <c r="L163" s="16">
        <f t="shared" si="169"/>
        <v>3466725</v>
      </c>
      <c r="M163" s="16">
        <f t="shared" si="169"/>
        <v>0</v>
      </c>
      <c r="N163" s="16">
        <f t="shared" si="169"/>
        <v>3466725</v>
      </c>
      <c r="O163" s="16">
        <f t="shared" si="169"/>
        <v>0</v>
      </c>
      <c r="P163" s="35"/>
    </row>
    <row r="164" spans="1:16" ht="30" hidden="1" customHeight="1" x14ac:dyDescent="0.15">
      <c r="A164" s="18" t="s">
        <v>288</v>
      </c>
      <c r="B164" s="19" t="s">
        <v>289</v>
      </c>
      <c r="C164" s="19" t="s">
        <v>289</v>
      </c>
      <c r="D164" s="20">
        <v>4716</v>
      </c>
      <c r="E164" s="20">
        <v>4249</v>
      </c>
      <c r="F164" s="21">
        <v>0.85</v>
      </c>
      <c r="G164" s="20">
        <v>3955050</v>
      </c>
      <c r="H164" s="20"/>
      <c r="I164" s="36">
        <f t="shared" ref="I164:I168" si="170">ROUND((D164+E164)*500*F164-G164,0)</f>
        <v>-144925</v>
      </c>
      <c r="J164" s="20">
        <f t="shared" ref="J164:J168" si="171">ROUND(E164*1000*F164,0)</f>
        <v>3611650</v>
      </c>
      <c r="K164" s="20">
        <f t="shared" ref="K164:K168" si="172">IF(ROUND(J164+I164+H164,0)&lt;0,0,ROUND(J164+I164+H164,0))</f>
        <v>3466725</v>
      </c>
      <c r="L164" s="37">
        <f t="shared" ref="L164:L168" si="173">K164</f>
        <v>3466725</v>
      </c>
      <c r="M164" s="37">
        <v>0</v>
      </c>
      <c r="N164" s="20">
        <f t="shared" ref="N164:N168" si="174">K164-M164</f>
        <v>3466725</v>
      </c>
      <c r="O164" s="20">
        <f t="shared" ref="O164:O168" si="175">IF(ROUND(J164+I164,0)&lt;0,ROUND(J164+I164,0),0)</f>
        <v>0</v>
      </c>
      <c r="P164" s="38"/>
    </row>
    <row r="165" spans="1:16" ht="30" hidden="1" customHeight="1" x14ac:dyDescent="0.15">
      <c r="A165" s="17" t="s">
        <v>290</v>
      </c>
      <c r="B165" s="15" t="s">
        <v>291</v>
      </c>
      <c r="C165" s="15" t="s">
        <v>291</v>
      </c>
      <c r="D165" s="16">
        <f t="shared" ref="D165:O165" si="176">D166</f>
        <v>1000</v>
      </c>
      <c r="E165" s="16">
        <f t="shared" si="176"/>
        <v>1000</v>
      </c>
      <c r="F165" s="16"/>
      <c r="G165" s="16">
        <f t="shared" si="176"/>
        <v>1000000</v>
      </c>
      <c r="H165" s="16">
        <f t="shared" si="176"/>
        <v>0</v>
      </c>
      <c r="I165" s="17">
        <f t="shared" si="176"/>
        <v>0</v>
      </c>
      <c r="J165" s="16">
        <f t="shared" si="176"/>
        <v>1000000</v>
      </c>
      <c r="K165" s="16">
        <f t="shared" si="176"/>
        <v>1000000</v>
      </c>
      <c r="L165" s="16">
        <f t="shared" si="176"/>
        <v>1000000</v>
      </c>
      <c r="M165" s="16">
        <f t="shared" si="176"/>
        <v>0</v>
      </c>
      <c r="N165" s="16">
        <f t="shared" si="176"/>
        <v>1000000</v>
      </c>
      <c r="O165" s="16">
        <f t="shared" si="176"/>
        <v>0</v>
      </c>
      <c r="P165" s="35"/>
    </row>
    <row r="166" spans="1:16" ht="30" hidden="1" customHeight="1" x14ac:dyDescent="0.15">
      <c r="A166" s="18" t="s">
        <v>290</v>
      </c>
      <c r="B166" s="19" t="s">
        <v>291</v>
      </c>
      <c r="C166" s="19" t="s">
        <v>291</v>
      </c>
      <c r="D166" s="20">
        <v>1000</v>
      </c>
      <c r="E166" s="20">
        <v>1000</v>
      </c>
      <c r="F166" s="21">
        <v>1</v>
      </c>
      <c r="G166" s="20">
        <v>1000000</v>
      </c>
      <c r="H166" s="20"/>
      <c r="I166" s="36">
        <f t="shared" si="170"/>
        <v>0</v>
      </c>
      <c r="J166" s="20">
        <f t="shared" si="171"/>
        <v>1000000</v>
      </c>
      <c r="K166" s="20">
        <f t="shared" si="172"/>
        <v>1000000</v>
      </c>
      <c r="L166" s="37">
        <f t="shared" si="173"/>
        <v>1000000</v>
      </c>
      <c r="M166" s="37">
        <v>0</v>
      </c>
      <c r="N166" s="20">
        <f t="shared" si="174"/>
        <v>1000000</v>
      </c>
      <c r="O166" s="20">
        <f t="shared" si="175"/>
        <v>0</v>
      </c>
      <c r="P166" s="38"/>
    </row>
    <row r="167" spans="1:16" ht="30" hidden="1" customHeight="1" x14ac:dyDescent="0.15">
      <c r="A167" s="17" t="s">
        <v>292</v>
      </c>
      <c r="B167" s="15" t="s">
        <v>293</v>
      </c>
      <c r="C167" s="15" t="s">
        <v>293</v>
      </c>
      <c r="D167" s="16">
        <f t="shared" ref="D167:O167" si="177">D168</f>
        <v>960</v>
      </c>
      <c r="E167" s="16">
        <f t="shared" si="177"/>
        <v>960</v>
      </c>
      <c r="F167" s="16"/>
      <c r="G167" s="16">
        <f t="shared" si="177"/>
        <v>960000</v>
      </c>
      <c r="H167" s="16">
        <f t="shared" si="177"/>
        <v>0</v>
      </c>
      <c r="I167" s="17">
        <f t="shared" si="177"/>
        <v>0</v>
      </c>
      <c r="J167" s="16">
        <f t="shared" si="177"/>
        <v>960000</v>
      </c>
      <c r="K167" s="16">
        <f t="shared" si="177"/>
        <v>960000</v>
      </c>
      <c r="L167" s="16">
        <f t="shared" si="177"/>
        <v>960000</v>
      </c>
      <c r="M167" s="16">
        <f t="shared" si="177"/>
        <v>0</v>
      </c>
      <c r="N167" s="16">
        <f t="shared" si="177"/>
        <v>960000</v>
      </c>
      <c r="O167" s="16">
        <f t="shared" si="177"/>
        <v>0</v>
      </c>
      <c r="P167" s="35"/>
    </row>
    <row r="168" spans="1:16" ht="30" hidden="1" customHeight="1" x14ac:dyDescent="0.15">
      <c r="A168" s="18" t="s">
        <v>292</v>
      </c>
      <c r="B168" s="19" t="s">
        <v>293</v>
      </c>
      <c r="C168" s="19" t="s">
        <v>293</v>
      </c>
      <c r="D168" s="20">
        <v>960</v>
      </c>
      <c r="E168" s="20">
        <v>960</v>
      </c>
      <c r="F168" s="21">
        <v>1</v>
      </c>
      <c r="G168" s="20">
        <v>960000</v>
      </c>
      <c r="H168" s="20"/>
      <c r="I168" s="36">
        <f t="shared" si="170"/>
        <v>0</v>
      </c>
      <c r="J168" s="20">
        <f t="shared" si="171"/>
        <v>960000</v>
      </c>
      <c r="K168" s="20">
        <f t="shared" si="172"/>
        <v>960000</v>
      </c>
      <c r="L168" s="37">
        <f t="shared" si="173"/>
        <v>960000</v>
      </c>
      <c r="M168" s="37">
        <v>0</v>
      </c>
      <c r="N168" s="20">
        <f t="shared" si="174"/>
        <v>960000</v>
      </c>
      <c r="O168" s="20">
        <f t="shared" si="175"/>
        <v>0</v>
      </c>
      <c r="P168" s="38"/>
    </row>
    <row r="169" spans="1:16" ht="30" hidden="1" customHeight="1" x14ac:dyDescent="0.15">
      <c r="A169" s="17" t="s">
        <v>294</v>
      </c>
      <c r="B169" s="15" t="s">
        <v>295</v>
      </c>
      <c r="C169" s="15" t="s">
        <v>295</v>
      </c>
      <c r="D169" s="16">
        <f t="shared" ref="D169:O169" si="178">SUM(D170:D173)</f>
        <v>2221</v>
      </c>
      <c r="E169" s="16">
        <f t="shared" si="178"/>
        <v>2163</v>
      </c>
      <c r="F169" s="16"/>
      <c r="G169" s="16">
        <f t="shared" si="178"/>
        <v>1939700</v>
      </c>
      <c r="H169" s="16">
        <f t="shared" si="178"/>
        <v>0</v>
      </c>
      <c r="I169" s="17">
        <f t="shared" si="178"/>
        <v>-76500</v>
      </c>
      <c r="J169" s="16">
        <f t="shared" si="178"/>
        <v>1838550</v>
      </c>
      <c r="K169" s="16">
        <f t="shared" si="178"/>
        <v>1762050</v>
      </c>
      <c r="L169" s="16">
        <f t="shared" si="178"/>
        <v>1762050</v>
      </c>
      <c r="M169" s="16">
        <f t="shared" si="178"/>
        <v>0</v>
      </c>
      <c r="N169" s="16">
        <f t="shared" si="178"/>
        <v>1762050</v>
      </c>
      <c r="O169" s="16">
        <f t="shared" si="178"/>
        <v>0</v>
      </c>
      <c r="P169" s="35"/>
    </row>
    <row r="170" spans="1:16" ht="30" hidden="1" customHeight="1" x14ac:dyDescent="0.15">
      <c r="A170" s="18" t="s">
        <v>296</v>
      </c>
      <c r="B170" s="19" t="s">
        <v>297</v>
      </c>
      <c r="C170" s="19" t="s">
        <v>297</v>
      </c>
      <c r="D170" s="20">
        <v>4</v>
      </c>
      <c r="E170" s="20">
        <v>2</v>
      </c>
      <c r="F170" s="21">
        <v>0.85</v>
      </c>
      <c r="G170" s="20">
        <v>1700</v>
      </c>
      <c r="H170" s="20"/>
      <c r="I170" s="36">
        <f t="shared" ref="I170:I173" si="179">ROUND((D170+E170)*500*F170-G170,0)</f>
        <v>850</v>
      </c>
      <c r="J170" s="20">
        <f t="shared" ref="J170:J173" si="180">ROUND(E170*1000*F170,0)</f>
        <v>1700</v>
      </c>
      <c r="K170" s="20">
        <f t="shared" ref="K170:K173" si="181">IF(ROUND(J170+I170+H170,0)&lt;0,0,ROUND(J170+I170+H170,0))</f>
        <v>2550</v>
      </c>
      <c r="L170" s="37">
        <f t="shared" ref="L170:L173" si="182">K170</f>
        <v>2550</v>
      </c>
      <c r="M170" s="37">
        <v>0</v>
      </c>
      <c r="N170" s="20">
        <f t="shared" ref="N170:N173" si="183">K170-M170</f>
        <v>2550</v>
      </c>
      <c r="O170" s="20">
        <f t="shared" ref="O170:O173" si="184">IF(ROUND(J170+I170,0)&lt;0,ROUND(J170+I170,0),0)</f>
        <v>0</v>
      </c>
      <c r="P170" s="38"/>
    </row>
    <row r="171" spans="1:16" ht="30" hidden="1" customHeight="1" x14ac:dyDescent="0.15">
      <c r="A171" s="18" t="s">
        <v>296</v>
      </c>
      <c r="B171" s="19" t="s">
        <v>297</v>
      </c>
      <c r="C171" s="19" t="s">
        <v>298</v>
      </c>
      <c r="D171" s="20">
        <v>164</v>
      </c>
      <c r="E171" s="20">
        <v>169</v>
      </c>
      <c r="F171" s="21">
        <v>0.85</v>
      </c>
      <c r="G171" s="20">
        <v>147900</v>
      </c>
      <c r="H171" s="20"/>
      <c r="I171" s="36">
        <f t="shared" si="179"/>
        <v>-6375</v>
      </c>
      <c r="J171" s="20">
        <f t="shared" si="180"/>
        <v>143650</v>
      </c>
      <c r="K171" s="20">
        <f t="shared" si="181"/>
        <v>137275</v>
      </c>
      <c r="L171" s="37">
        <f t="shared" si="182"/>
        <v>137275</v>
      </c>
      <c r="M171" s="37">
        <v>0</v>
      </c>
      <c r="N171" s="20">
        <f t="shared" si="183"/>
        <v>137275</v>
      </c>
      <c r="O171" s="20">
        <f t="shared" si="184"/>
        <v>0</v>
      </c>
      <c r="P171" s="38"/>
    </row>
    <row r="172" spans="1:16" ht="30" hidden="1" customHeight="1" x14ac:dyDescent="0.15">
      <c r="A172" s="18" t="s">
        <v>299</v>
      </c>
      <c r="B172" s="19" t="s">
        <v>300</v>
      </c>
      <c r="C172" s="19" t="s">
        <v>300</v>
      </c>
      <c r="D172" s="20">
        <v>1320</v>
      </c>
      <c r="E172" s="20">
        <v>1320</v>
      </c>
      <c r="F172" s="21">
        <v>0.85</v>
      </c>
      <c r="G172" s="20">
        <v>1133900</v>
      </c>
      <c r="H172" s="20"/>
      <c r="I172" s="36">
        <f t="shared" si="179"/>
        <v>-11900</v>
      </c>
      <c r="J172" s="20">
        <f t="shared" si="180"/>
        <v>1122000</v>
      </c>
      <c r="K172" s="20">
        <f t="shared" si="181"/>
        <v>1110100</v>
      </c>
      <c r="L172" s="37">
        <f t="shared" si="182"/>
        <v>1110100</v>
      </c>
      <c r="M172" s="37">
        <v>0</v>
      </c>
      <c r="N172" s="20">
        <f t="shared" si="183"/>
        <v>1110100</v>
      </c>
      <c r="O172" s="20">
        <f t="shared" si="184"/>
        <v>0</v>
      </c>
      <c r="P172" s="38"/>
    </row>
    <row r="173" spans="1:16" ht="30" hidden="1" customHeight="1" x14ac:dyDescent="0.15">
      <c r="A173" s="18" t="s">
        <v>301</v>
      </c>
      <c r="B173" s="19" t="s">
        <v>302</v>
      </c>
      <c r="C173" s="19" t="s">
        <v>302</v>
      </c>
      <c r="D173" s="20">
        <v>733</v>
      </c>
      <c r="E173" s="20">
        <v>672</v>
      </c>
      <c r="F173" s="21">
        <v>0.85</v>
      </c>
      <c r="G173" s="20">
        <v>656200</v>
      </c>
      <c r="H173" s="20"/>
      <c r="I173" s="36">
        <f t="shared" si="179"/>
        <v>-59075</v>
      </c>
      <c r="J173" s="20">
        <f t="shared" si="180"/>
        <v>571200</v>
      </c>
      <c r="K173" s="20">
        <f t="shared" si="181"/>
        <v>512125</v>
      </c>
      <c r="L173" s="37">
        <f t="shared" si="182"/>
        <v>512125</v>
      </c>
      <c r="M173" s="37">
        <v>0</v>
      </c>
      <c r="N173" s="20">
        <f t="shared" si="183"/>
        <v>512125</v>
      </c>
      <c r="O173" s="20">
        <f t="shared" si="184"/>
        <v>0</v>
      </c>
      <c r="P173" s="38"/>
    </row>
    <row r="174" spans="1:16" ht="30" hidden="1" customHeight="1" x14ac:dyDescent="0.15">
      <c r="A174" s="17" t="s">
        <v>303</v>
      </c>
      <c r="B174" s="15" t="s">
        <v>304</v>
      </c>
      <c r="C174" s="15" t="s">
        <v>304</v>
      </c>
      <c r="D174" s="16">
        <f t="shared" ref="D174:O174" si="185">D175</f>
        <v>1859</v>
      </c>
      <c r="E174" s="16">
        <f t="shared" si="185"/>
        <v>1996</v>
      </c>
      <c r="F174" s="16"/>
      <c r="G174" s="16">
        <f t="shared" si="185"/>
        <v>1724000</v>
      </c>
      <c r="H174" s="16">
        <f t="shared" si="185"/>
        <v>0</v>
      </c>
      <c r="I174" s="17">
        <f t="shared" si="185"/>
        <v>203500</v>
      </c>
      <c r="J174" s="16">
        <f t="shared" si="185"/>
        <v>1996000</v>
      </c>
      <c r="K174" s="16">
        <f t="shared" si="185"/>
        <v>2199500</v>
      </c>
      <c r="L174" s="16">
        <f t="shared" si="185"/>
        <v>2199500</v>
      </c>
      <c r="M174" s="16">
        <f t="shared" si="185"/>
        <v>0</v>
      </c>
      <c r="N174" s="16">
        <f t="shared" si="185"/>
        <v>2199500</v>
      </c>
      <c r="O174" s="16">
        <f t="shared" si="185"/>
        <v>0</v>
      </c>
      <c r="P174" s="35"/>
    </row>
    <row r="175" spans="1:16" ht="30" hidden="1" customHeight="1" x14ac:dyDescent="0.15">
      <c r="A175" s="18" t="s">
        <v>303</v>
      </c>
      <c r="B175" s="19" t="s">
        <v>304</v>
      </c>
      <c r="C175" s="19" t="s">
        <v>304</v>
      </c>
      <c r="D175" s="20">
        <v>1859</v>
      </c>
      <c r="E175" s="20">
        <v>1996</v>
      </c>
      <c r="F175" s="21">
        <v>1</v>
      </c>
      <c r="G175" s="20">
        <v>1724000</v>
      </c>
      <c r="H175" s="20"/>
      <c r="I175" s="36">
        <f t="shared" ref="I175:I179" si="186">ROUND((D175+E175)*500*F175-G175,0)</f>
        <v>203500</v>
      </c>
      <c r="J175" s="20">
        <f t="shared" ref="J175:J179" si="187">ROUND(E175*1000*F175,0)</f>
        <v>1996000</v>
      </c>
      <c r="K175" s="20">
        <f t="shared" ref="K175:K179" si="188">IF(ROUND(J175+I175+H175,0)&lt;0,0,ROUND(J175+I175+H175,0))</f>
        <v>2199500</v>
      </c>
      <c r="L175" s="37">
        <f t="shared" ref="L175:L179" si="189">K175</f>
        <v>2199500</v>
      </c>
      <c r="M175" s="37">
        <v>0</v>
      </c>
      <c r="N175" s="20">
        <f t="shared" ref="N175:N179" si="190">K175-M175</f>
        <v>2199500</v>
      </c>
      <c r="O175" s="20">
        <f t="shared" ref="O175:O179" si="191">IF(ROUND(J175+I175,0)&lt;0,ROUND(J175+I175,0),0)</f>
        <v>0</v>
      </c>
      <c r="P175" s="38"/>
    </row>
    <row r="176" spans="1:16" ht="30" hidden="1" customHeight="1" x14ac:dyDescent="0.15">
      <c r="A176" s="17" t="s">
        <v>305</v>
      </c>
      <c r="B176" s="15" t="s">
        <v>306</v>
      </c>
      <c r="C176" s="15" t="s">
        <v>306</v>
      </c>
      <c r="D176" s="16">
        <f t="shared" ref="D176:O176" si="192">SUM(D177:D179)</f>
        <v>3580</v>
      </c>
      <c r="E176" s="16">
        <f t="shared" si="192"/>
        <v>3475</v>
      </c>
      <c r="F176" s="16"/>
      <c r="G176" s="16">
        <f t="shared" si="192"/>
        <v>3134800</v>
      </c>
      <c r="H176" s="16">
        <f t="shared" si="192"/>
        <v>0</v>
      </c>
      <c r="I176" s="17">
        <f t="shared" si="192"/>
        <v>-136425</v>
      </c>
      <c r="J176" s="16">
        <f t="shared" si="192"/>
        <v>2953750</v>
      </c>
      <c r="K176" s="16">
        <f t="shared" si="192"/>
        <v>2817325</v>
      </c>
      <c r="L176" s="16">
        <f t="shared" si="192"/>
        <v>2817325</v>
      </c>
      <c r="M176" s="16">
        <f t="shared" si="192"/>
        <v>0</v>
      </c>
      <c r="N176" s="16">
        <f t="shared" si="192"/>
        <v>2817325</v>
      </c>
      <c r="O176" s="16">
        <f t="shared" si="192"/>
        <v>0</v>
      </c>
      <c r="P176" s="35"/>
    </row>
    <row r="177" spans="1:16" ht="30" hidden="1" customHeight="1" x14ac:dyDescent="0.15">
      <c r="A177" s="18">
        <v>445200000</v>
      </c>
      <c r="B177" s="19" t="s">
        <v>307</v>
      </c>
      <c r="C177" s="19" t="s">
        <v>307</v>
      </c>
      <c r="D177" s="20">
        <v>0</v>
      </c>
      <c r="E177" s="20">
        <v>1</v>
      </c>
      <c r="F177" s="21">
        <v>0.85</v>
      </c>
      <c r="G177" s="20">
        <v>0</v>
      </c>
      <c r="H177" s="20"/>
      <c r="I177" s="36">
        <f t="shared" si="186"/>
        <v>425</v>
      </c>
      <c r="J177" s="20">
        <f t="shared" si="187"/>
        <v>850</v>
      </c>
      <c r="K177" s="20">
        <f t="shared" si="188"/>
        <v>1275</v>
      </c>
      <c r="L177" s="37">
        <f t="shared" si="189"/>
        <v>1275</v>
      </c>
      <c r="M177" s="37">
        <v>0</v>
      </c>
      <c r="N177" s="20">
        <f t="shared" si="190"/>
        <v>1275</v>
      </c>
      <c r="O177" s="20">
        <f t="shared" si="191"/>
        <v>0</v>
      </c>
      <c r="P177" s="39"/>
    </row>
    <row r="178" spans="1:16" ht="30" hidden="1" customHeight="1" x14ac:dyDescent="0.15">
      <c r="A178" s="18" t="s">
        <v>308</v>
      </c>
      <c r="B178" s="19" t="s">
        <v>309</v>
      </c>
      <c r="C178" s="19" t="s">
        <v>309</v>
      </c>
      <c r="D178" s="20">
        <v>2049</v>
      </c>
      <c r="E178" s="20">
        <v>1943</v>
      </c>
      <c r="F178" s="21">
        <v>0.85</v>
      </c>
      <c r="G178" s="20">
        <f>757350+959650</f>
        <v>1717000</v>
      </c>
      <c r="H178" s="20"/>
      <c r="I178" s="36">
        <f t="shared" si="186"/>
        <v>-20400</v>
      </c>
      <c r="J178" s="20">
        <f t="shared" si="187"/>
        <v>1651550</v>
      </c>
      <c r="K178" s="20">
        <f t="shared" si="188"/>
        <v>1631150</v>
      </c>
      <c r="L178" s="37">
        <f t="shared" si="189"/>
        <v>1631150</v>
      </c>
      <c r="M178" s="37">
        <v>0</v>
      </c>
      <c r="N178" s="20">
        <f t="shared" si="190"/>
        <v>1631150</v>
      </c>
      <c r="O178" s="20">
        <f t="shared" si="191"/>
        <v>0</v>
      </c>
      <c r="P178" s="39" t="s">
        <v>310</v>
      </c>
    </row>
    <row r="179" spans="1:16" ht="30" hidden="1" customHeight="1" x14ac:dyDescent="0.15">
      <c r="A179" s="18" t="s">
        <v>311</v>
      </c>
      <c r="B179" s="19" t="s">
        <v>312</v>
      </c>
      <c r="C179" s="19" t="s">
        <v>312</v>
      </c>
      <c r="D179" s="20">
        <v>1531</v>
      </c>
      <c r="E179" s="20">
        <v>1531</v>
      </c>
      <c r="F179" s="21">
        <v>0.85</v>
      </c>
      <c r="G179" s="20">
        <v>1417800</v>
      </c>
      <c r="H179" s="20"/>
      <c r="I179" s="36">
        <f t="shared" si="186"/>
        <v>-116450</v>
      </c>
      <c r="J179" s="20">
        <f t="shared" si="187"/>
        <v>1301350</v>
      </c>
      <c r="K179" s="20">
        <f t="shared" si="188"/>
        <v>1184900</v>
      </c>
      <c r="L179" s="37">
        <f t="shared" si="189"/>
        <v>1184900</v>
      </c>
      <c r="M179" s="37">
        <v>0</v>
      </c>
      <c r="N179" s="20">
        <f t="shared" si="190"/>
        <v>1184900</v>
      </c>
      <c r="O179" s="20">
        <f t="shared" si="191"/>
        <v>0</v>
      </c>
      <c r="P179" s="38"/>
    </row>
    <row r="180" spans="1:16" ht="30" hidden="1" customHeight="1" x14ac:dyDescent="0.15">
      <c r="A180" s="17" t="s">
        <v>313</v>
      </c>
      <c r="B180" s="15" t="s">
        <v>314</v>
      </c>
      <c r="C180" s="15" t="s">
        <v>314</v>
      </c>
      <c r="D180" s="16">
        <f t="shared" ref="D180:O180" si="193">D181</f>
        <v>1617</v>
      </c>
      <c r="E180" s="16">
        <f t="shared" si="193"/>
        <v>1345</v>
      </c>
      <c r="F180" s="16"/>
      <c r="G180" s="16">
        <f t="shared" si="193"/>
        <v>1644000</v>
      </c>
      <c r="H180" s="16">
        <f t="shared" si="193"/>
        <v>0</v>
      </c>
      <c r="I180" s="17">
        <f t="shared" si="193"/>
        <v>-163000</v>
      </c>
      <c r="J180" s="16">
        <f t="shared" si="193"/>
        <v>1345000</v>
      </c>
      <c r="K180" s="16">
        <f t="shared" si="193"/>
        <v>1182000</v>
      </c>
      <c r="L180" s="16">
        <f t="shared" si="193"/>
        <v>1182000</v>
      </c>
      <c r="M180" s="16">
        <f t="shared" si="193"/>
        <v>0</v>
      </c>
      <c r="N180" s="16">
        <f t="shared" si="193"/>
        <v>1182000</v>
      </c>
      <c r="O180" s="16">
        <f t="shared" si="193"/>
        <v>0</v>
      </c>
      <c r="P180" s="35"/>
    </row>
    <row r="181" spans="1:16" ht="30" hidden="1" customHeight="1" x14ac:dyDescent="0.15">
      <c r="A181" s="18" t="s">
        <v>313</v>
      </c>
      <c r="B181" s="19" t="s">
        <v>314</v>
      </c>
      <c r="C181" s="19" t="s">
        <v>314</v>
      </c>
      <c r="D181" s="20">
        <v>1617</v>
      </c>
      <c r="E181" s="20">
        <v>1345</v>
      </c>
      <c r="F181" s="21">
        <v>1</v>
      </c>
      <c r="G181" s="20">
        <v>1644000</v>
      </c>
      <c r="H181" s="20"/>
      <c r="I181" s="36">
        <f t="shared" ref="I181:I185" si="194">ROUND((D181+E181)*500*F181-G181,0)</f>
        <v>-163000</v>
      </c>
      <c r="J181" s="20">
        <f t="shared" ref="J181:J185" si="195">ROUND(E181*1000*F181,0)</f>
        <v>1345000</v>
      </c>
      <c r="K181" s="20">
        <f t="shared" ref="K181:K185" si="196">IF(ROUND(J181+I181+H181,0)&lt;0,0,ROUND(J181+I181+H181,0))</f>
        <v>1182000</v>
      </c>
      <c r="L181" s="37">
        <f t="shared" ref="L181:L185" si="197">K181</f>
        <v>1182000</v>
      </c>
      <c r="M181" s="37">
        <v>0</v>
      </c>
      <c r="N181" s="20">
        <f t="shared" ref="N181:N185" si="198">K181-M181</f>
        <v>1182000</v>
      </c>
      <c r="O181" s="20">
        <f t="shared" ref="O181:O185" si="199">IF(ROUND(J181+I181,0)&lt;0,ROUND(J181+I181,0),0)</f>
        <v>0</v>
      </c>
      <c r="P181" s="38"/>
    </row>
    <row r="182" spans="1:16" ht="30" hidden="1" customHeight="1" x14ac:dyDescent="0.15">
      <c r="A182" s="17" t="s">
        <v>315</v>
      </c>
      <c r="B182" s="15" t="s">
        <v>316</v>
      </c>
      <c r="C182" s="15" t="s">
        <v>316</v>
      </c>
      <c r="D182" s="16">
        <f t="shared" ref="D182:O182" si="200">D183</f>
        <v>1063</v>
      </c>
      <c r="E182" s="16">
        <f t="shared" si="200"/>
        <v>1100</v>
      </c>
      <c r="F182" s="16"/>
      <c r="G182" s="16">
        <f t="shared" si="200"/>
        <v>988000</v>
      </c>
      <c r="H182" s="16">
        <f t="shared" si="200"/>
        <v>0</v>
      </c>
      <c r="I182" s="17">
        <f t="shared" si="200"/>
        <v>93500</v>
      </c>
      <c r="J182" s="16">
        <f t="shared" si="200"/>
        <v>1100000</v>
      </c>
      <c r="K182" s="16">
        <f t="shared" si="200"/>
        <v>1193500</v>
      </c>
      <c r="L182" s="16">
        <f t="shared" si="200"/>
        <v>1193500</v>
      </c>
      <c r="M182" s="16">
        <f t="shared" si="200"/>
        <v>0</v>
      </c>
      <c r="N182" s="16">
        <f t="shared" si="200"/>
        <v>1193500</v>
      </c>
      <c r="O182" s="16">
        <f t="shared" si="200"/>
        <v>0</v>
      </c>
      <c r="P182" s="35"/>
    </row>
    <row r="183" spans="1:16" ht="30" hidden="1" customHeight="1" x14ac:dyDescent="0.15">
      <c r="A183" s="18" t="s">
        <v>315</v>
      </c>
      <c r="B183" s="19" t="s">
        <v>316</v>
      </c>
      <c r="C183" s="19" t="s">
        <v>316</v>
      </c>
      <c r="D183" s="20">
        <v>1063</v>
      </c>
      <c r="E183" s="20">
        <v>1100</v>
      </c>
      <c r="F183" s="21">
        <v>1</v>
      </c>
      <c r="G183" s="20">
        <v>988000</v>
      </c>
      <c r="H183" s="20"/>
      <c r="I183" s="36">
        <f t="shared" si="194"/>
        <v>93500</v>
      </c>
      <c r="J183" s="20">
        <f t="shared" si="195"/>
        <v>1100000</v>
      </c>
      <c r="K183" s="20">
        <f t="shared" si="196"/>
        <v>1193500</v>
      </c>
      <c r="L183" s="37">
        <f t="shared" si="197"/>
        <v>1193500</v>
      </c>
      <c r="M183" s="37">
        <v>0</v>
      </c>
      <c r="N183" s="20">
        <f t="shared" si="198"/>
        <v>1193500</v>
      </c>
      <c r="O183" s="20">
        <f t="shared" si="199"/>
        <v>0</v>
      </c>
      <c r="P183" s="38"/>
    </row>
    <row r="184" spans="1:16" ht="30" hidden="1" customHeight="1" x14ac:dyDescent="0.15">
      <c r="A184" s="17" t="s">
        <v>317</v>
      </c>
      <c r="B184" s="15" t="s">
        <v>318</v>
      </c>
      <c r="C184" s="15" t="s">
        <v>318</v>
      </c>
      <c r="D184" s="16">
        <f t="shared" ref="D184:O184" si="201">D185</f>
        <v>7083</v>
      </c>
      <c r="E184" s="16">
        <f t="shared" si="201"/>
        <v>7812</v>
      </c>
      <c r="F184" s="16"/>
      <c r="G184" s="16">
        <f t="shared" si="201"/>
        <v>7091000</v>
      </c>
      <c r="H184" s="16">
        <f t="shared" si="201"/>
        <v>0</v>
      </c>
      <c r="I184" s="17">
        <f t="shared" si="201"/>
        <v>356500</v>
      </c>
      <c r="J184" s="16">
        <f t="shared" si="201"/>
        <v>7812000</v>
      </c>
      <c r="K184" s="16">
        <f t="shared" si="201"/>
        <v>8168500</v>
      </c>
      <c r="L184" s="16">
        <f t="shared" si="201"/>
        <v>8168500</v>
      </c>
      <c r="M184" s="16">
        <f t="shared" si="201"/>
        <v>8168500</v>
      </c>
      <c r="N184" s="16">
        <f t="shared" si="201"/>
        <v>0</v>
      </c>
      <c r="O184" s="16">
        <f t="shared" si="201"/>
        <v>0</v>
      </c>
      <c r="P184" s="35"/>
    </row>
    <row r="185" spans="1:16" ht="30" hidden="1" customHeight="1" x14ac:dyDescent="0.15">
      <c r="A185" s="18" t="s">
        <v>317</v>
      </c>
      <c r="B185" s="19" t="s">
        <v>318</v>
      </c>
      <c r="C185" s="19" t="s">
        <v>318</v>
      </c>
      <c r="D185" s="20">
        <v>7083</v>
      </c>
      <c r="E185" s="20">
        <v>7812</v>
      </c>
      <c r="F185" s="21">
        <v>1</v>
      </c>
      <c r="G185" s="20">
        <v>7091000</v>
      </c>
      <c r="H185" s="20"/>
      <c r="I185" s="36">
        <f t="shared" si="194"/>
        <v>356500</v>
      </c>
      <c r="J185" s="20">
        <f t="shared" si="195"/>
        <v>7812000</v>
      </c>
      <c r="K185" s="20">
        <f t="shared" si="196"/>
        <v>8168500</v>
      </c>
      <c r="L185" s="37">
        <f t="shared" si="197"/>
        <v>8168500</v>
      </c>
      <c r="M185" s="37">
        <v>8168500</v>
      </c>
      <c r="N185" s="20">
        <f t="shared" si="198"/>
        <v>0</v>
      </c>
      <c r="O185" s="20">
        <f t="shared" si="199"/>
        <v>0</v>
      </c>
      <c r="P185" s="38"/>
    </row>
    <row r="186" spans="1:16" ht="30" hidden="1" customHeight="1" x14ac:dyDescent="0.15">
      <c r="A186" s="17" t="s">
        <v>319</v>
      </c>
      <c r="B186" s="15" t="s">
        <v>320</v>
      </c>
      <c r="C186" s="15" t="s">
        <v>320</v>
      </c>
      <c r="D186" s="16">
        <f t="shared" ref="D186:O186" si="202">SUM(D187:D189)</f>
        <v>4807</v>
      </c>
      <c r="E186" s="16">
        <f t="shared" si="202"/>
        <v>4807</v>
      </c>
      <c r="F186" s="16"/>
      <c r="G186" s="16">
        <f t="shared" si="202"/>
        <v>4072350</v>
      </c>
      <c r="H186" s="16">
        <f t="shared" si="202"/>
        <v>0</v>
      </c>
      <c r="I186" s="17">
        <f t="shared" si="202"/>
        <v>13600</v>
      </c>
      <c r="J186" s="16">
        <f t="shared" si="202"/>
        <v>4085950</v>
      </c>
      <c r="K186" s="16">
        <f t="shared" si="202"/>
        <v>4099550</v>
      </c>
      <c r="L186" s="16">
        <f t="shared" si="202"/>
        <v>4099550</v>
      </c>
      <c r="M186" s="16">
        <f t="shared" si="202"/>
        <v>0</v>
      </c>
      <c r="N186" s="16">
        <f t="shared" si="202"/>
        <v>4099550</v>
      </c>
      <c r="O186" s="16">
        <f t="shared" si="202"/>
        <v>0</v>
      </c>
      <c r="P186" s="35"/>
    </row>
    <row r="187" spans="1:16" ht="30" hidden="1" customHeight="1" x14ac:dyDescent="0.15">
      <c r="A187" s="18" t="s">
        <v>321</v>
      </c>
      <c r="B187" s="19" t="s">
        <v>322</v>
      </c>
      <c r="C187" s="19" t="s">
        <v>322</v>
      </c>
      <c r="D187" s="20">
        <v>1528</v>
      </c>
      <c r="E187" s="20">
        <v>1528</v>
      </c>
      <c r="F187" s="21">
        <v>0.85</v>
      </c>
      <c r="G187" s="20">
        <v>1285200</v>
      </c>
      <c r="H187" s="20"/>
      <c r="I187" s="36">
        <f t="shared" ref="I187:I189" si="203">ROUND((D187+E187)*500*F187-G187,0)</f>
        <v>13600</v>
      </c>
      <c r="J187" s="20">
        <f t="shared" ref="J187:J189" si="204">ROUND(E187*1000*F187,0)</f>
        <v>1298800</v>
      </c>
      <c r="K187" s="20">
        <f t="shared" ref="K187:K189" si="205">IF(ROUND(J187+I187+H187,0)&lt;0,0,ROUND(J187+I187+H187,0))</f>
        <v>1312400</v>
      </c>
      <c r="L187" s="37">
        <f t="shared" ref="L187:L189" si="206">K187</f>
        <v>1312400</v>
      </c>
      <c r="M187" s="37">
        <v>0</v>
      </c>
      <c r="N187" s="20">
        <f t="shared" ref="N187:N189" si="207">K187-M187</f>
        <v>1312400</v>
      </c>
      <c r="O187" s="20">
        <f t="shared" ref="O187:O189" si="208">IF(ROUND(J187+I187,0)&lt;0,ROUND(J187+I187,0),0)</f>
        <v>0</v>
      </c>
      <c r="P187" s="38"/>
    </row>
    <row r="188" spans="1:16" ht="30" hidden="1" customHeight="1" x14ac:dyDescent="0.15">
      <c r="A188" s="18" t="s">
        <v>323</v>
      </c>
      <c r="B188" s="19" t="s">
        <v>324</v>
      </c>
      <c r="C188" s="19" t="s">
        <v>324</v>
      </c>
      <c r="D188" s="20">
        <v>1688</v>
      </c>
      <c r="E188" s="20">
        <v>1688</v>
      </c>
      <c r="F188" s="21">
        <v>0.85</v>
      </c>
      <c r="G188" s="20">
        <v>1434800</v>
      </c>
      <c r="H188" s="20"/>
      <c r="I188" s="36">
        <f t="shared" si="203"/>
        <v>0</v>
      </c>
      <c r="J188" s="20">
        <f t="shared" si="204"/>
        <v>1434800</v>
      </c>
      <c r="K188" s="20">
        <f t="shared" si="205"/>
        <v>1434800</v>
      </c>
      <c r="L188" s="37">
        <f t="shared" si="206"/>
        <v>1434800</v>
      </c>
      <c r="M188" s="37">
        <v>0</v>
      </c>
      <c r="N188" s="20">
        <f t="shared" si="207"/>
        <v>1434800</v>
      </c>
      <c r="O188" s="20">
        <f t="shared" si="208"/>
        <v>0</v>
      </c>
      <c r="P188" s="38"/>
    </row>
    <row r="189" spans="1:16" ht="30" hidden="1" customHeight="1" x14ac:dyDescent="0.15">
      <c r="A189" s="18" t="s">
        <v>325</v>
      </c>
      <c r="B189" s="19" t="s">
        <v>326</v>
      </c>
      <c r="C189" s="19" t="s">
        <v>326</v>
      </c>
      <c r="D189" s="20">
        <v>1591</v>
      </c>
      <c r="E189" s="20">
        <v>1591</v>
      </c>
      <c r="F189" s="21">
        <v>0.85</v>
      </c>
      <c r="G189" s="20">
        <v>1352350</v>
      </c>
      <c r="H189" s="20"/>
      <c r="I189" s="36">
        <f t="shared" si="203"/>
        <v>0</v>
      </c>
      <c r="J189" s="20">
        <f t="shared" si="204"/>
        <v>1352350</v>
      </c>
      <c r="K189" s="20">
        <f t="shared" si="205"/>
        <v>1352350</v>
      </c>
      <c r="L189" s="37">
        <f t="shared" si="206"/>
        <v>1352350</v>
      </c>
      <c r="M189" s="37">
        <v>0</v>
      </c>
      <c r="N189" s="20">
        <f t="shared" si="207"/>
        <v>1352350</v>
      </c>
      <c r="O189" s="20">
        <f t="shared" si="208"/>
        <v>0</v>
      </c>
      <c r="P189" s="38"/>
    </row>
    <row r="190" spans="1:16" ht="30" hidden="1" customHeight="1" x14ac:dyDescent="0.15">
      <c r="A190" s="17" t="s">
        <v>327</v>
      </c>
      <c r="B190" s="15" t="s">
        <v>328</v>
      </c>
      <c r="C190" s="15" t="s">
        <v>328</v>
      </c>
      <c r="D190" s="16">
        <f t="shared" ref="D190:O190" si="209">D191</f>
        <v>8694</v>
      </c>
      <c r="E190" s="16">
        <f t="shared" si="209"/>
        <v>8694</v>
      </c>
      <c r="F190" s="16"/>
      <c r="G190" s="16">
        <f t="shared" si="209"/>
        <v>7389900</v>
      </c>
      <c r="H190" s="16">
        <f t="shared" si="209"/>
        <v>0</v>
      </c>
      <c r="I190" s="17">
        <f t="shared" si="209"/>
        <v>0</v>
      </c>
      <c r="J190" s="16">
        <f t="shared" si="209"/>
        <v>7389900</v>
      </c>
      <c r="K190" s="16">
        <f t="shared" si="209"/>
        <v>7389900</v>
      </c>
      <c r="L190" s="16">
        <f t="shared" si="209"/>
        <v>7389900</v>
      </c>
      <c r="M190" s="16">
        <f t="shared" si="209"/>
        <v>7389900</v>
      </c>
      <c r="N190" s="16">
        <f t="shared" si="209"/>
        <v>0</v>
      </c>
      <c r="O190" s="16">
        <f t="shared" si="209"/>
        <v>0</v>
      </c>
      <c r="P190" s="35"/>
    </row>
    <row r="191" spans="1:16" ht="30" hidden="1" customHeight="1" x14ac:dyDescent="0.15">
      <c r="A191" s="18" t="s">
        <v>327</v>
      </c>
      <c r="B191" s="19" t="s">
        <v>328</v>
      </c>
      <c r="C191" s="19" t="s">
        <v>328</v>
      </c>
      <c r="D191" s="20">
        <v>8694</v>
      </c>
      <c r="E191" s="20">
        <v>8694</v>
      </c>
      <c r="F191" s="21">
        <v>0.85</v>
      </c>
      <c r="G191" s="20">
        <v>7389900</v>
      </c>
      <c r="H191" s="20"/>
      <c r="I191" s="36">
        <f>ROUND((D191+E191)*500*F191-G191,0)</f>
        <v>0</v>
      </c>
      <c r="J191" s="20">
        <f>ROUND(E191*1000*F191,0)</f>
        <v>7389900</v>
      </c>
      <c r="K191" s="20">
        <f>IF(ROUND(J191+I191+H191,0)&lt;0,0,ROUND(J191+I191+H191,0))</f>
        <v>7389900</v>
      </c>
      <c r="L191" s="37">
        <f>K191</f>
        <v>7389900</v>
      </c>
      <c r="M191" s="37">
        <v>7389900</v>
      </c>
      <c r="N191" s="20">
        <f>K191-M191</f>
        <v>0</v>
      </c>
      <c r="O191" s="20">
        <f>IF(ROUND(J191+I191,0)&lt;0,ROUND(J191+I191,0),0)</f>
        <v>0</v>
      </c>
      <c r="P191" s="38"/>
    </row>
    <row r="192" spans="1:16" ht="30" hidden="1" customHeight="1" x14ac:dyDescent="0.15">
      <c r="A192" s="17" t="s">
        <v>329</v>
      </c>
      <c r="B192" s="15" t="s">
        <v>330</v>
      </c>
      <c r="C192" s="15" t="s">
        <v>330</v>
      </c>
      <c r="D192" s="16">
        <f t="shared" ref="D192:O192" si="210">D193</f>
        <v>2898</v>
      </c>
      <c r="E192" s="16">
        <f t="shared" si="210"/>
        <v>2898</v>
      </c>
      <c r="F192" s="16"/>
      <c r="G192" s="16">
        <f t="shared" si="210"/>
        <v>2463300</v>
      </c>
      <c r="H192" s="16">
        <f t="shared" si="210"/>
        <v>0</v>
      </c>
      <c r="I192" s="17">
        <f t="shared" si="210"/>
        <v>0</v>
      </c>
      <c r="J192" s="16">
        <f t="shared" si="210"/>
        <v>2463300</v>
      </c>
      <c r="K192" s="16">
        <f t="shared" si="210"/>
        <v>2463300</v>
      </c>
      <c r="L192" s="16">
        <f t="shared" si="210"/>
        <v>2463300</v>
      </c>
      <c r="M192" s="16">
        <f t="shared" si="210"/>
        <v>0</v>
      </c>
      <c r="N192" s="16">
        <f t="shared" si="210"/>
        <v>2463300</v>
      </c>
      <c r="O192" s="16">
        <f t="shared" si="210"/>
        <v>0</v>
      </c>
      <c r="P192" s="35"/>
    </row>
    <row r="193" spans="1:16" ht="30" hidden="1" customHeight="1" x14ac:dyDescent="0.15">
      <c r="A193" s="18" t="s">
        <v>329</v>
      </c>
      <c r="B193" s="19" t="s">
        <v>330</v>
      </c>
      <c r="C193" s="19" t="s">
        <v>330</v>
      </c>
      <c r="D193" s="20">
        <v>2898</v>
      </c>
      <c r="E193" s="20">
        <v>2898</v>
      </c>
      <c r="F193" s="21">
        <v>0.85</v>
      </c>
      <c r="G193" s="20">
        <v>2463300</v>
      </c>
      <c r="H193" s="20"/>
      <c r="I193" s="36">
        <f>ROUND((D193+E193)*500*F193-G193,0)</f>
        <v>0</v>
      </c>
      <c r="J193" s="20">
        <f>ROUND(E193*1000*F193,0)</f>
        <v>2463300</v>
      </c>
      <c r="K193" s="20">
        <f>IF(ROUND(J193+I193+H193,0)&lt;0,0,ROUND(J193+I193+H193,0))</f>
        <v>2463300</v>
      </c>
      <c r="L193" s="37">
        <f>K193</f>
        <v>2463300</v>
      </c>
      <c r="M193" s="37">
        <v>0</v>
      </c>
      <c r="N193" s="20">
        <f>K193-M193</f>
        <v>2463300</v>
      </c>
      <c r="O193" s="20">
        <f>IF(ROUND(J193+I193,0)&lt;0,ROUND(J193+I193,0),0)</f>
        <v>0</v>
      </c>
      <c r="P193" s="38"/>
    </row>
    <row r="194" spans="1:16" ht="30" hidden="1" customHeight="1" x14ac:dyDescent="0.15"/>
  </sheetData>
  <mergeCells count="13">
    <mergeCell ref="A2:P2"/>
    <mergeCell ref="O3:P3"/>
    <mergeCell ref="D4:H4"/>
    <mergeCell ref="L4:N4"/>
    <mergeCell ref="A7:C7"/>
    <mergeCell ref="A4:A5"/>
    <mergeCell ref="B4:B5"/>
    <mergeCell ref="C4:C5"/>
    <mergeCell ref="I4:I5"/>
    <mergeCell ref="J4:J5"/>
    <mergeCell ref="K4:K5"/>
    <mergeCell ref="O4:O5"/>
    <mergeCell ref="P4:P5"/>
  </mergeCells>
  <phoneticPr fontId="12" type="noConversion"/>
  <printOptions horizontalCentered="1"/>
  <pageMargins left="0.55069444444444404" right="0.27500000000000002" top="0.47222222222222199" bottom="0.77916666666666701" header="0.35416666666666702" footer="0.50902777777777797"/>
  <pageSetup paperSize="9" fitToHeight="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2学前困难补助</vt:lpstr>
      <vt:lpstr>'2学前困难补助'!Print_Area</vt:lpstr>
      <vt:lpstr>'2学前困难补助'!Print_Titles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韦媛媛</dc:creator>
  <cp:lastModifiedBy>冯小珊</cp:lastModifiedBy>
  <cp:lastPrinted>2022-12-28T01:03:14Z</cp:lastPrinted>
  <dcterms:created xsi:type="dcterms:W3CDTF">2022-12-09T08:42:00Z</dcterms:created>
  <dcterms:modified xsi:type="dcterms:W3CDTF">2022-12-28T01:03:15Z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