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0" windowWidth="14760" windowHeight="7155" activeTab="4"/>
  </bookViews>
  <sheets>
    <sheet name="封面" sheetId="1" r:id="rId1"/>
    <sheet name="总表" sheetId="5" r:id="rId2"/>
    <sheet name="本级一般公共预算收入" sheetId="2" r:id="rId3"/>
    <sheet name="本级一般预算支出-功能" sheetId="3" r:id="rId4"/>
    <sheet name="本级一般预算支出-经济" sheetId="4" r:id="rId5"/>
  </sheets>
  <definedNames>
    <definedName name="_xlnm._FilterDatabase" localSheetId="2" hidden="1">本级一般公共预算收入!$A$4:$H$4</definedName>
    <definedName name="_xlnm._FilterDatabase" localSheetId="3" hidden="1">'本级一般预算支出-功能'!$A$6:$G$1336</definedName>
    <definedName name="_xlnm._FilterDatabase" localSheetId="4" hidden="1">'本级一般预算支出-经济'!$A$5:$G$89</definedName>
    <definedName name="_xlnm.Print_Titles" localSheetId="2">本级一般公共预算收入!$4:$5</definedName>
    <definedName name="_xlnm.Print_Titles" localSheetId="3">'本级一般预算支出-功能'!$5:$6</definedName>
    <definedName name="_xlnm.Print_Titles" localSheetId="4">'本级一般预算支出-经济'!$5:$6</definedName>
    <definedName name="_xlnm.Print_Titles" localSheetId="1">总表!$4:$6</definedName>
  </definedNames>
  <calcPr calcId="144525"/>
</workbook>
</file>

<file path=xl/calcChain.xml><?xml version="1.0" encoding="utf-8"?>
<calcChain xmlns="http://schemas.openxmlformats.org/spreadsheetml/2006/main">
  <c r="C13" i="5" l="1"/>
  <c r="G13" i="5"/>
  <c r="E13" i="5"/>
  <c r="D44" i="2" l="1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F1252" i="3" l="1"/>
  <c r="D1252" i="3"/>
  <c r="G38" i="2" l="1"/>
  <c r="F55" i="2"/>
  <c r="F45" i="2" l="1"/>
  <c r="F56" i="2"/>
  <c r="F57" i="2"/>
  <c r="G85" i="4" l="1"/>
  <c r="G82" i="4"/>
  <c r="G81" i="4"/>
  <c r="G75" i="4"/>
  <c r="G78" i="4"/>
  <c r="G79" i="4"/>
  <c r="G77" i="4"/>
  <c r="N35" i="5" l="1"/>
  <c r="N27" i="5"/>
  <c r="G8" i="4" l="1"/>
  <c r="G13" i="4"/>
  <c r="G24" i="4"/>
  <c r="G32" i="4"/>
  <c r="G39" i="4"/>
  <c r="G43" i="4"/>
  <c r="G46" i="4"/>
  <c r="G50" i="4"/>
  <c r="G53" i="4"/>
  <c r="G59" i="4"/>
  <c r="G62" i="4"/>
  <c r="G67" i="4"/>
  <c r="G70" i="4"/>
  <c r="G76" i="4"/>
  <c r="G74" i="4" s="1"/>
  <c r="G80" i="4"/>
  <c r="G84" i="4"/>
  <c r="G83" i="4" s="1"/>
  <c r="F1335" i="3"/>
  <c r="F1332" i="3"/>
  <c r="G1331" i="3"/>
  <c r="F1328" i="3"/>
  <c r="F1326" i="3"/>
  <c r="F1325" i="3"/>
  <c r="F1324" i="3"/>
  <c r="G1323" i="3"/>
  <c r="F1322" i="3"/>
  <c r="F1320" i="3"/>
  <c r="F1319" i="3"/>
  <c r="F1318" i="3"/>
  <c r="G1317" i="3"/>
  <c r="F1316" i="3"/>
  <c r="F1315" i="3"/>
  <c r="F1314" i="3"/>
  <c r="F1313" i="3"/>
  <c r="G1312" i="3"/>
  <c r="F1311" i="3"/>
  <c r="F1310" i="3"/>
  <c r="F1308" i="3"/>
  <c r="G1307" i="3"/>
  <c r="F1306" i="3"/>
  <c r="G1305" i="3"/>
  <c r="F1303" i="3"/>
  <c r="F1302" i="3"/>
  <c r="G1301" i="3"/>
  <c r="F1300" i="3"/>
  <c r="F1299" i="3"/>
  <c r="F1298" i="3"/>
  <c r="G1297" i="3"/>
  <c r="F1296" i="3"/>
  <c r="F1295" i="3"/>
  <c r="F1294" i="3"/>
  <c r="G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G1280" i="3"/>
  <c r="F1279" i="3"/>
  <c r="F1278" i="3"/>
  <c r="F1277" i="3"/>
  <c r="F1276" i="3"/>
  <c r="F1275" i="3"/>
  <c r="F1274" i="3"/>
  <c r="F1273" i="3"/>
  <c r="G1272" i="3"/>
  <c r="F1271" i="3"/>
  <c r="F1270" i="3"/>
  <c r="F1269" i="3"/>
  <c r="F1268" i="3"/>
  <c r="F1267" i="3"/>
  <c r="G1266" i="3"/>
  <c r="F1265" i="3"/>
  <c r="F1264" i="3"/>
  <c r="F1263" i="3"/>
  <c r="F1262" i="3"/>
  <c r="F1261" i="3"/>
  <c r="F1260" i="3"/>
  <c r="F1259" i="3"/>
  <c r="F1258" i="3"/>
  <c r="F1257" i="3"/>
  <c r="F1256" i="3"/>
  <c r="G1255" i="3"/>
  <c r="F1253" i="3"/>
  <c r="F1251" i="3"/>
  <c r="F1250" i="3"/>
  <c r="F1249" i="3"/>
  <c r="F1248" i="3"/>
  <c r="F1247" i="3"/>
  <c r="F1246" i="3"/>
  <c r="F1245" i="3"/>
  <c r="F1244" i="3"/>
  <c r="F1243" i="3"/>
  <c r="F1242" i="3"/>
  <c r="G1241" i="3"/>
  <c r="F1240" i="3"/>
  <c r="F1239" i="3"/>
  <c r="F1238" i="3"/>
  <c r="F1237" i="3"/>
  <c r="F1236" i="3"/>
  <c r="G1235" i="3"/>
  <c r="F1234" i="3"/>
  <c r="F1233" i="3"/>
  <c r="F1232" i="3"/>
  <c r="F1231" i="3"/>
  <c r="F1230" i="3"/>
  <c r="G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G1211" i="3"/>
  <c r="F1209" i="3"/>
  <c r="F1208" i="3"/>
  <c r="F1207" i="3"/>
  <c r="G1206" i="3"/>
  <c r="F1205" i="3"/>
  <c r="F1204" i="3"/>
  <c r="F1203" i="3"/>
  <c r="F1202" i="3"/>
  <c r="F1201" i="3"/>
  <c r="G1200" i="3"/>
  <c r="F1199" i="3"/>
  <c r="F1198" i="3"/>
  <c r="F1197" i="3"/>
  <c r="F1196" i="3"/>
  <c r="F1195" i="3"/>
  <c r="F1194" i="3"/>
  <c r="F1193" i="3"/>
  <c r="F1192" i="3"/>
  <c r="F1191" i="3"/>
  <c r="F1190" i="3"/>
  <c r="G1189" i="3"/>
  <c r="F1187" i="3"/>
  <c r="G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G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G1144" i="3"/>
  <c r="F1142" i="3"/>
  <c r="F1141" i="3"/>
  <c r="F1140" i="3"/>
  <c r="F1139" i="3"/>
  <c r="F1138" i="3"/>
  <c r="F1137" i="3"/>
  <c r="F1136" i="3"/>
  <c r="F1135" i="3"/>
  <c r="F1134" i="3"/>
  <c r="G1133" i="3"/>
  <c r="F1132" i="3"/>
  <c r="G1131" i="3"/>
  <c r="F1130" i="3"/>
  <c r="F1129" i="3"/>
  <c r="G1128" i="3"/>
  <c r="F1127" i="3"/>
  <c r="F1126" i="3"/>
  <c r="F1125" i="3"/>
  <c r="F1124" i="3"/>
  <c r="F1123" i="3"/>
  <c r="G1122" i="3"/>
  <c r="F1121" i="3"/>
  <c r="F1120" i="3"/>
  <c r="F1119" i="3"/>
  <c r="F1118" i="3"/>
  <c r="F1117" i="3"/>
  <c r="F1116" i="3"/>
  <c r="F1115" i="3"/>
  <c r="F1114" i="3"/>
  <c r="F1113" i="3"/>
  <c r="G1112" i="3"/>
  <c r="F1111" i="3"/>
  <c r="F1110" i="3"/>
  <c r="F1109" i="3"/>
  <c r="F1108" i="3"/>
  <c r="F1107" i="3"/>
  <c r="F1106" i="3"/>
  <c r="G1105" i="3"/>
  <c r="F1103" i="3"/>
  <c r="F1102" i="3"/>
  <c r="G1101" i="3"/>
  <c r="F1100" i="3"/>
  <c r="F1099" i="3"/>
  <c r="F1098" i="3"/>
  <c r="F1097" i="3"/>
  <c r="F1096" i="3"/>
  <c r="G1095" i="3"/>
  <c r="F1094" i="3"/>
  <c r="F1093" i="3"/>
  <c r="F1092" i="3"/>
  <c r="F1091" i="3"/>
  <c r="F1090" i="3"/>
  <c r="F1089" i="3"/>
  <c r="F1088" i="3"/>
  <c r="F1087" i="3"/>
  <c r="F1086" i="3"/>
  <c r="G1085" i="3"/>
  <c r="F1083" i="3"/>
  <c r="F1082" i="3"/>
  <c r="F1081" i="3"/>
  <c r="F1080" i="3"/>
  <c r="F1079" i="3"/>
  <c r="G1078" i="3"/>
  <c r="F1077" i="3"/>
  <c r="F1076" i="3"/>
  <c r="F1075" i="3"/>
  <c r="F1074" i="3"/>
  <c r="F1073" i="3"/>
  <c r="F1072" i="3"/>
  <c r="G1071" i="3"/>
  <c r="F1070" i="3"/>
  <c r="F1069" i="3"/>
  <c r="F1068" i="3"/>
  <c r="F1067" i="3"/>
  <c r="F1066" i="3"/>
  <c r="F1065" i="3"/>
  <c r="G1064" i="3"/>
  <c r="F1063" i="3"/>
  <c r="F1062" i="3"/>
  <c r="F1061" i="3"/>
  <c r="F1060" i="3"/>
  <c r="F1059" i="3"/>
  <c r="F1058" i="3"/>
  <c r="F1057" i="3"/>
  <c r="F1056" i="3"/>
  <c r="F1055" i="3"/>
  <c r="F1054" i="3"/>
  <c r="G1053" i="3"/>
  <c r="F1052" i="3"/>
  <c r="F1051" i="3"/>
  <c r="F1050" i="3"/>
  <c r="F1049" i="3"/>
  <c r="G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G1032" i="3"/>
  <c r="F1031" i="3"/>
  <c r="F1030" i="3"/>
  <c r="F1029" i="3"/>
  <c r="F1028" i="3"/>
  <c r="F1027" i="3"/>
  <c r="F1026" i="3"/>
  <c r="F1025" i="3"/>
  <c r="F1024" i="3"/>
  <c r="F1023" i="3"/>
  <c r="G1022" i="3"/>
  <c r="F1020" i="3"/>
  <c r="F1019" i="3"/>
  <c r="G1018" i="3"/>
  <c r="F1017" i="3"/>
  <c r="F1016" i="3"/>
  <c r="F1015" i="3"/>
  <c r="F1014" i="3"/>
  <c r="G1013" i="3"/>
  <c r="F1012" i="3"/>
  <c r="F1011" i="3"/>
  <c r="F1010" i="3"/>
  <c r="F1009" i="3"/>
  <c r="F1008" i="3"/>
  <c r="F1007" i="3"/>
  <c r="G1006" i="3"/>
  <c r="F1005" i="3"/>
  <c r="F1004" i="3"/>
  <c r="F1003" i="3"/>
  <c r="F1002" i="3"/>
  <c r="F1001" i="3"/>
  <c r="F1000" i="3"/>
  <c r="F999" i="3"/>
  <c r="F998" i="3"/>
  <c r="F997" i="3"/>
  <c r="G996" i="3"/>
  <c r="F995" i="3"/>
  <c r="F994" i="3"/>
  <c r="F993" i="3"/>
  <c r="F992" i="3"/>
  <c r="F991" i="3"/>
  <c r="F990" i="3"/>
  <c r="F989" i="3"/>
  <c r="F988" i="3"/>
  <c r="F987" i="3"/>
  <c r="G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G964" i="3"/>
  <c r="F962" i="3"/>
  <c r="F961" i="3"/>
  <c r="G960" i="3"/>
  <c r="F959" i="3"/>
  <c r="F958" i="3"/>
  <c r="G957" i="3"/>
  <c r="F956" i="3"/>
  <c r="F955" i="3"/>
  <c r="F954" i="3"/>
  <c r="F953" i="3"/>
  <c r="F952" i="3"/>
  <c r="G951" i="3"/>
  <c r="F950" i="3"/>
  <c r="F949" i="3"/>
  <c r="F948" i="3"/>
  <c r="F947" i="3"/>
  <c r="F946" i="3"/>
  <c r="F945" i="3"/>
  <c r="G944" i="3"/>
  <c r="F943" i="3"/>
  <c r="F942" i="3"/>
  <c r="F941" i="3"/>
  <c r="F940" i="3"/>
  <c r="F939" i="3"/>
  <c r="F938" i="3"/>
  <c r="F937" i="3"/>
  <c r="F936" i="3"/>
  <c r="F935" i="3"/>
  <c r="F934" i="3"/>
  <c r="G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G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G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G857" i="3"/>
  <c r="F855" i="3"/>
  <c r="G854" i="3"/>
  <c r="F853" i="3"/>
  <c r="G852" i="3"/>
  <c r="F851" i="3"/>
  <c r="G850" i="3"/>
  <c r="F849" i="3"/>
  <c r="F848" i="3"/>
  <c r="G847" i="3"/>
  <c r="F846" i="3"/>
  <c r="G845" i="3"/>
  <c r="F844" i="3"/>
  <c r="F843" i="3"/>
  <c r="F842" i="3"/>
  <c r="F841" i="3"/>
  <c r="F840" i="3"/>
  <c r="F839" i="3"/>
  <c r="F838" i="3"/>
  <c r="F837" i="3"/>
  <c r="F836" i="3"/>
  <c r="F835" i="3"/>
  <c r="G834" i="3"/>
  <c r="F832" i="3"/>
  <c r="G831" i="3"/>
  <c r="F830" i="3"/>
  <c r="F829" i="3"/>
  <c r="F828" i="3"/>
  <c r="F827" i="3"/>
  <c r="F826" i="3"/>
  <c r="F825" i="3"/>
  <c r="F824" i="3"/>
  <c r="F823" i="3"/>
  <c r="F822" i="3"/>
  <c r="F821" i="3"/>
  <c r="G820" i="3"/>
  <c r="F819" i="3"/>
  <c r="G818" i="3"/>
  <c r="F817" i="3"/>
  <c r="G816" i="3"/>
  <c r="F815" i="3"/>
  <c r="F814" i="3"/>
  <c r="F813" i="3"/>
  <c r="F812" i="3"/>
  <c r="F811" i="3"/>
  <c r="G810" i="3"/>
  <c r="F809" i="3"/>
  <c r="G808" i="3"/>
  <c r="F807" i="3"/>
  <c r="G806" i="3"/>
  <c r="F805" i="3"/>
  <c r="F804" i="3"/>
  <c r="G803" i="3"/>
  <c r="F802" i="3"/>
  <c r="F801" i="3"/>
  <c r="G800" i="3"/>
  <c r="F799" i="3"/>
  <c r="F798" i="3"/>
  <c r="F797" i="3"/>
  <c r="F796" i="3"/>
  <c r="F795" i="3"/>
  <c r="G794" i="3"/>
  <c r="F793" i="3"/>
  <c r="F792" i="3"/>
  <c r="F791" i="3"/>
  <c r="F790" i="3"/>
  <c r="F789" i="3"/>
  <c r="F788" i="3"/>
  <c r="G787" i="3"/>
  <c r="F786" i="3"/>
  <c r="F785" i="3"/>
  <c r="F784" i="3"/>
  <c r="F783" i="3"/>
  <c r="G782" i="3"/>
  <c r="F781" i="3"/>
  <c r="F780" i="3"/>
  <c r="F779" i="3"/>
  <c r="F778" i="3"/>
  <c r="F777" i="3"/>
  <c r="F776" i="3"/>
  <c r="F775" i="3"/>
  <c r="F774" i="3"/>
  <c r="G773" i="3"/>
  <c r="F772" i="3"/>
  <c r="F771" i="3"/>
  <c r="F770" i="3"/>
  <c r="G769" i="3"/>
  <c r="F768" i="3"/>
  <c r="F767" i="3"/>
  <c r="F766" i="3"/>
  <c r="F765" i="3"/>
  <c r="F764" i="3"/>
  <c r="F763" i="3"/>
  <c r="F762" i="3"/>
  <c r="F761" i="3"/>
  <c r="F760" i="3"/>
  <c r="G759" i="3"/>
  <c r="F757" i="3"/>
  <c r="G756" i="3"/>
  <c r="F755" i="3"/>
  <c r="G754" i="3"/>
  <c r="F753" i="3"/>
  <c r="F752" i="3"/>
  <c r="F751" i="3"/>
  <c r="F750" i="3"/>
  <c r="F749" i="3"/>
  <c r="F748" i="3"/>
  <c r="F747" i="3"/>
  <c r="F746" i="3"/>
  <c r="G745" i="3"/>
  <c r="F744" i="3"/>
  <c r="F743" i="3"/>
  <c r="G742" i="3"/>
  <c r="F741" i="3"/>
  <c r="F740" i="3"/>
  <c r="F739" i="3"/>
  <c r="G738" i="3"/>
  <c r="F737" i="3"/>
  <c r="F736" i="3"/>
  <c r="F735" i="3"/>
  <c r="G734" i="3"/>
  <c r="F733" i="3"/>
  <c r="F732" i="3"/>
  <c r="F731" i="3"/>
  <c r="F730" i="3"/>
  <c r="F729" i="3"/>
  <c r="F728" i="3"/>
  <c r="G727" i="3"/>
  <c r="F726" i="3"/>
  <c r="F725" i="3"/>
  <c r="F724" i="3"/>
  <c r="G723" i="3"/>
  <c r="F722" i="3"/>
  <c r="F721" i="3"/>
  <c r="G720" i="3"/>
  <c r="F719" i="3"/>
  <c r="F718" i="3"/>
  <c r="F717" i="3"/>
  <c r="F716" i="3"/>
  <c r="F715" i="3"/>
  <c r="F714" i="3"/>
  <c r="F713" i="3"/>
  <c r="F712" i="3"/>
  <c r="F711" i="3"/>
  <c r="F710" i="3"/>
  <c r="F709" i="3"/>
  <c r="G708" i="3"/>
  <c r="F707" i="3"/>
  <c r="F706" i="3"/>
  <c r="F705" i="3"/>
  <c r="G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G690" i="3"/>
  <c r="F689" i="3"/>
  <c r="F688" i="3"/>
  <c r="F687" i="3"/>
  <c r="F686" i="3"/>
  <c r="G685" i="3"/>
  <c r="F683" i="3"/>
  <c r="G682" i="3"/>
  <c r="F681" i="3"/>
  <c r="F680" i="3"/>
  <c r="G679" i="3"/>
  <c r="F678" i="3"/>
  <c r="F677" i="3"/>
  <c r="F676" i="3"/>
  <c r="F675" i="3"/>
  <c r="F674" i="3"/>
  <c r="F673" i="3"/>
  <c r="F672" i="3"/>
  <c r="G671" i="3"/>
  <c r="F670" i="3"/>
  <c r="F669" i="3"/>
  <c r="F668" i="3"/>
  <c r="G667" i="3"/>
  <c r="F666" i="3"/>
  <c r="F665" i="3"/>
  <c r="F664" i="3"/>
  <c r="G663" i="3"/>
  <c r="F662" i="3"/>
  <c r="F661" i="3"/>
  <c r="G660" i="3"/>
  <c r="F659" i="3"/>
  <c r="F658" i="3"/>
  <c r="G657" i="3"/>
  <c r="F656" i="3"/>
  <c r="F655" i="3"/>
  <c r="G654" i="3"/>
  <c r="F653" i="3"/>
  <c r="F652" i="3"/>
  <c r="G651" i="3"/>
  <c r="F650" i="3"/>
  <c r="F649" i="3"/>
  <c r="G648" i="3"/>
  <c r="F647" i="3"/>
  <c r="F646" i="3"/>
  <c r="F645" i="3"/>
  <c r="F644" i="3"/>
  <c r="G643" i="3"/>
  <c r="F642" i="3"/>
  <c r="F641" i="3"/>
  <c r="F640" i="3"/>
  <c r="F639" i="3"/>
  <c r="F638" i="3"/>
  <c r="F637" i="3"/>
  <c r="F636" i="3"/>
  <c r="F635" i="3"/>
  <c r="G634" i="3"/>
  <c r="F633" i="3"/>
  <c r="F632" i="3"/>
  <c r="F631" i="3"/>
  <c r="F630" i="3"/>
  <c r="F629" i="3"/>
  <c r="F628" i="3"/>
  <c r="F627" i="3"/>
  <c r="G626" i="3"/>
  <c r="F625" i="3"/>
  <c r="F624" i="3"/>
  <c r="F623" i="3"/>
  <c r="F622" i="3"/>
  <c r="F621" i="3"/>
  <c r="F620" i="3"/>
  <c r="G619" i="3"/>
  <c r="F618" i="3"/>
  <c r="F617" i="3"/>
  <c r="F616" i="3"/>
  <c r="F615" i="3"/>
  <c r="F614" i="3"/>
  <c r="F613" i="3"/>
  <c r="G612" i="3"/>
  <c r="F611" i="3"/>
  <c r="F610" i="3"/>
  <c r="F609" i="3"/>
  <c r="F608" i="3"/>
  <c r="F607" i="3"/>
  <c r="F606" i="3"/>
  <c r="F605" i="3"/>
  <c r="F604" i="3"/>
  <c r="F603" i="3"/>
  <c r="G602" i="3"/>
  <c r="F601" i="3"/>
  <c r="F600" i="3"/>
  <c r="F599" i="3"/>
  <c r="G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G579" i="3"/>
  <c r="F578" i="3"/>
  <c r="G577" i="3"/>
  <c r="F576" i="3"/>
  <c r="F575" i="3"/>
  <c r="F574" i="3"/>
  <c r="F573" i="3"/>
  <c r="F572" i="3"/>
  <c r="F571" i="3"/>
  <c r="F570" i="3"/>
  <c r="G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G550" i="3"/>
  <c r="F548" i="3"/>
  <c r="F547" i="3"/>
  <c r="F546" i="3"/>
  <c r="G545" i="3"/>
  <c r="F544" i="3"/>
  <c r="F543" i="3"/>
  <c r="F542" i="3"/>
  <c r="F541" i="3"/>
  <c r="F540" i="3"/>
  <c r="F539" i="3"/>
  <c r="F538" i="3"/>
  <c r="G537" i="3"/>
  <c r="F536" i="3"/>
  <c r="F535" i="3"/>
  <c r="F534" i="3"/>
  <c r="F533" i="3"/>
  <c r="F532" i="3"/>
  <c r="F531" i="3"/>
  <c r="F530" i="3"/>
  <c r="F529" i="3"/>
  <c r="G528" i="3"/>
  <c r="F527" i="3"/>
  <c r="F526" i="3"/>
  <c r="F525" i="3"/>
  <c r="F524" i="3"/>
  <c r="F523" i="3"/>
  <c r="F522" i="3"/>
  <c r="F521" i="3"/>
  <c r="F520" i="3"/>
  <c r="F519" i="3"/>
  <c r="F518" i="3"/>
  <c r="G517" i="3"/>
  <c r="F516" i="3"/>
  <c r="F515" i="3"/>
  <c r="F514" i="3"/>
  <c r="F513" i="3"/>
  <c r="F512" i="3"/>
  <c r="F511" i="3"/>
  <c r="F510" i="3"/>
  <c r="G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G493" i="3"/>
  <c r="F491" i="3"/>
  <c r="F490" i="3"/>
  <c r="F489" i="3"/>
  <c r="F488" i="3"/>
  <c r="G487" i="3"/>
  <c r="F486" i="3"/>
  <c r="F485" i="3"/>
  <c r="F484" i="3"/>
  <c r="G483" i="3"/>
  <c r="F482" i="3"/>
  <c r="F481" i="3"/>
  <c r="F480" i="3"/>
  <c r="G479" i="3"/>
  <c r="F478" i="3"/>
  <c r="F477" i="3"/>
  <c r="F476" i="3"/>
  <c r="F475" i="3"/>
  <c r="F474" i="3"/>
  <c r="F473" i="3"/>
  <c r="G472" i="3"/>
  <c r="F471" i="3"/>
  <c r="F470" i="3"/>
  <c r="F469" i="3"/>
  <c r="F468" i="3"/>
  <c r="G467" i="3"/>
  <c r="F466" i="3"/>
  <c r="F465" i="3"/>
  <c r="F464" i="3"/>
  <c r="F463" i="3"/>
  <c r="G462" i="3"/>
  <c r="F461" i="3"/>
  <c r="F460" i="3"/>
  <c r="F459" i="3"/>
  <c r="F458" i="3"/>
  <c r="G457" i="3"/>
  <c r="F456" i="3"/>
  <c r="F455" i="3"/>
  <c r="F454" i="3"/>
  <c r="F453" i="3"/>
  <c r="F452" i="3"/>
  <c r="G451" i="3"/>
  <c r="F450" i="3"/>
  <c r="F449" i="3"/>
  <c r="F448" i="3"/>
  <c r="F447" i="3"/>
  <c r="F446" i="3"/>
  <c r="F445" i="3"/>
  <c r="F444" i="3"/>
  <c r="F443" i="3"/>
  <c r="G442" i="3"/>
  <c r="F441" i="3"/>
  <c r="F440" i="3"/>
  <c r="F439" i="3"/>
  <c r="F438" i="3"/>
  <c r="G437" i="3"/>
  <c r="F435" i="3"/>
  <c r="G434" i="3"/>
  <c r="F433" i="3"/>
  <c r="F432" i="3"/>
  <c r="F431" i="3"/>
  <c r="F430" i="3"/>
  <c r="F429" i="3"/>
  <c r="F428" i="3"/>
  <c r="G427" i="3"/>
  <c r="F426" i="3"/>
  <c r="F425" i="3"/>
  <c r="F424" i="3"/>
  <c r="F423" i="3"/>
  <c r="F422" i="3"/>
  <c r="G421" i="3"/>
  <c r="F420" i="3"/>
  <c r="F419" i="3"/>
  <c r="F418" i="3"/>
  <c r="G417" i="3"/>
  <c r="F416" i="3"/>
  <c r="F415" i="3"/>
  <c r="F414" i="3"/>
  <c r="G413" i="3"/>
  <c r="F412" i="3"/>
  <c r="F411" i="3"/>
  <c r="F410" i="3"/>
  <c r="G409" i="3"/>
  <c r="F408" i="3"/>
  <c r="F407" i="3"/>
  <c r="F406" i="3"/>
  <c r="F405" i="3"/>
  <c r="F404" i="3"/>
  <c r="G403" i="3"/>
  <c r="F402" i="3"/>
  <c r="F401" i="3"/>
  <c r="F400" i="3"/>
  <c r="F399" i="3"/>
  <c r="F398" i="3"/>
  <c r="G397" i="3"/>
  <c r="F396" i="3"/>
  <c r="F395" i="3"/>
  <c r="F394" i="3"/>
  <c r="F393" i="3"/>
  <c r="F392" i="3"/>
  <c r="F391" i="3"/>
  <c r="G390" i="3"/>
  <c r="F389" i="3"/>
  <c r="F388" i="3"/>
  <c r="F387" i="3"/>
  <c r="F386" i="3"/>
  <c r="G385" i="3"/>
  <c r="F383" i="3"/>
  <c r="F382" i="3"/>
  <c r="G381" i="3"/>
  <c r="F380" i="3"/>
  <c r="F379" i="3"/>
  <c r="F378" i="3"/>
  <c r="F377" i="3"/>
  <c r="F376" i="3"/>
  <c r="G375" i="3"/>
  <c r="F374" i="3"/>
  <c r="F373" i="3"/>
  <c r="F372" i="3"/>
  <c r="F371" i="3"/>
  <c r="F370" i="3"/>
  <c r="F369" i="3"/>
  <c r="F368" i="3"/>
  <c r="G367" i="3"/>
  <c r="F366" i="3"/>
  <c r="F365" i="3"/>
  <c r="F364" i="3"/>
  <c r="F363" i="3"/>
  <c r="F362" i="3"/>
  <c r="F361" i="3"/>
  <c r="F360" i="3"/>
  <c r="F359" i="3"/>
  <c r="F358" i="3"/>
  <c r="G357" i="3"/>
  <c r="F356" i="3"/>
  <c r="F355" i="3"/>
  <c r="F354" i="3"/>
  <c r="F353" i="3"/>
  <c r="F352" i="3"/>
  <c r="F351" i="3"/>
  <c r="F350" i="3"/>
  <c r="F349" i="3"/>
  <c r="F348" i="3"/>
  <c r="G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G333" i="3"/>
  <c r="F332" i="3"/>
  <c r="F331" i="3"/>
  <c r="F330" i="3"/>
  <c r="F329" i="3"/>
  <c r="F328" i="3"/>
  <c r="F327" i="3"/>
  <c r="F326" i="3"/>
  <c r="F325" i="3"/>
  <c r="G324" i="3"/>
  <c r="F323" i="3"/>
  <c r="F322" i="3"/>
  <c r="F321" i="3"/>
  <c r="F320" i="3"/>
  <c r="F319" i="3"/>
  <c r="F318" i="3"/>
  <c r="F317" i="3"/>
  <c r="G316" i="3"/>
  <c r="F315" i="3"/>
  <c r="F314" i="3"/>
  <c r="F313" i="3"/>
  <c r="F312" i="3"/>
  <c r="F311" i="3"/>
  <c r="F310" i="3"/>
  <c r="G309" i="3"/>
  <c r="F308" i="3"/>
  <c r="F307" i="3"/>
  <c r="F306" i="3"/>
  <c r="F305" i="3"/>
  <c r="F304" i="3"/>
  <c r="F303" i="3"/>
  <c r="F302" i="3"/>
  <c r="F301" i="3"/>
  <c r="F300" i="3"/>
  <c r="F299" i="3"/>
  <c r="G298" i="3"/>
  <c r="F297" i="3"/>
  <c r="F296" i="3"/>
  <c r="G295" i="3"/>
  <c r="F293" i="3"/>
  <c r="G292" i="3"/>
  <c r="F291" i="3"/>
  <c r="F290" i="3"/>
  <c r="F289" i="3"/>
  <c r="F288" i="3"/>
  <c r="F287" i="3"/>
  <c r="F286" i="3"/>
  <c r="F285" i="3"/>
  <c r="G284" i="3"/>
  <c r="F283" i="3"/>
  <c r="G282" i="3"/>
  <c r="F281" i="3"/>
  <c r="G280" i="3"/>
  <c r="F279" i="3"/>
  <c r="G278" i="3"/>
  <c r="F276" i="3"/>
  <c r="G275" i="3"/>
  <c r="F274" i="3"/>
  <c r="F273" i="3"/>
  <c r="F272" i="3"/>
  <c r="F271" i="3"/>
  <c r="F270" i="3"/>
  <c r="G269" i="3"/>
  <c r="F268" i="3"/>
  <c r="F267" i="3"/>
  <c r="F266" i="3"/>
  <c r="F265" i="3"/>
  <c r="G264" i="3"/>
  <c r="F263" i="3"/>
  <c r="G262" i="3"/>
  <c r="F261" i="3"/>
  <c r="F260" i="3"/>
  <c r="F259" i="3"/>
  <c r="F258" i="3"/>
  <c r="G257" i="3"/>
  <c r="F256" i="3"/>
  <c r="F255" i="3"/>
  <c r="F254" i="3"/>
  <c r="F253" i="3"/>
  <c r="F252" i="3"/>
  <c r="G251" i="3"/>
  <c r="F250" i="3"/>
  <c r="F249" i="3"/>
  <c r="G248" i="3"/>
  <c r="F247" i="3"/>
  <c r="F246" i="3"/>
  <c r="G245" i="3"/>
  <c r="F244" i="3"/>
  <c r="F243" i="3"/>
  <c r="F242" i="3"/>
  <c r="F241" i="3"/>
  <c r="F240" i="3"/>
  <c r="F239" i="3"/>
  <c r="G238" i="3"/>
  <c r="F236" i="3"/>
  <c r="F235" i="3"/>
  <c r="G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G219" i="3"/>
  <c r="F218" i="3"/>
  <c r="F217" i="3"/>
  <c r="F216" i="3"/>
  <c r="F215" i="3"/>
  <c r="F214" i="3"/>
  <c r="F213" i="3"/>
  <c r="G212" i="3"/>
  <c r="F211" i="3"/>
  <c r="F210" i="3"/>
  <c r="F209" i="3"/>
  <c r="F208" i="3"/>
  <c r="F207" i="3"/>
  <c r="G206" i="3"/>
  <c r="F205" i="3"/>
  <c r="F204" i="3"/>
  <c r="F203" i="3"/>
  <c r="F202" i="3"/>
  <c r="F201" i="3"/>
  <c r="G200" i="3"/>
  <c r="F199" i="3"/>
  <c r="F198" i="3"/>
  <c r="F197" i="3"/>
  <c r="F196" i="3"/>
  <c r="F195" i="3"/>
  <c r="F194" i="3"/>
  <c r="F193" i="3"/>
  <c r="G192" i="3"/>
  <c r="F191" i="3"/>
  <c r="F190" i="3"/>
  <c r="F189" i="3"/>
  <c r="F188" i="3"/>
  <c r="F187" i="3"/>
  <c r="F186" i="3"/>
  <c r="G185" i="3"/>
  <c r="F184" i="3"/>
  <c r="F183" i="3"/>
  <c r="F182" i="3"/>
  <c r="F181" i="3"/>
  <c r="F180" i="3"/>
  <c r="F179" i="3"/>
  <c r="G178" i="3"/>
  <c r="F177" i="3"/>
  <c r="F176" i="3"/>
  <c r="F175" i="3"/>
  <c r="F174" i="3"/>
  <c r="F173" i="3"/>
  <c r="F172" i="3"/>
  <c r="G171" i="3"/>
  <c r="F170" i="3"/>
  <c r="F169" i="3"/>
  <c r="F168" i="3"/>
  <c r="F167" i="3"/>
  <c r="F166" i="3"/>
  <c r="F165" i="3"/>
  <c r="G164" i="3"/>
  <c r="F163" i="3"/>
  <c r="F162" i="3"/>
  <c r="F161" i="3"/>
  <c r="F160" i="3"/>
  <c r="F159" i="3"/>
  <c r="F158" i="3"/>
  <c r="G157" i="3"/>
  <c r="F156" i="3"/>
  <c r="F155" i="3"/>
  <c r="F154" i="3"/>
  <c r="F153" i="3"/>
  <c r="F152" i="3"/>
  <c r="G151" i="3"/>
  <c r="F150" i="3"/>
  <c r="F149" i="3"/>
  <c r="F148" i="3"/>
  <c r="F147" i="3"/>
  <c r="F146" i="3"/>
  <c r="F145" i="3"/>
  <c r="F144" i="3"/>
  <c r="G143" i="3"/>
  <c r="F142" i="3"/>
  <c r="F141" i="3"/>
  <c r="F140" i="3"/>
  <c r="F139" i="3"/>
  <c r="F138" i="3"/>
  <c r="F137" i="3"/>
  <c r="G136" i="3"/>
  <c r="F135" i="3"/>
  <c r="F134" i="3"/>
  <c r="F133" i="3"/>
  <c r="F132" i="3"/>
  <c r="F131" i="3"/>
  <c r="F130" i="3"/>
  <c r="F129" i="3"/>
  <c r="F128" i="3"/>
  <c r="F127" i="3"/>
  <c r="F126" i="3"/>
  <c r="F125" i="3"/>
  <c r="G124" i="3"/>
  <c r="F123" i="3"/>
  <c r="F122" i="3"/>
  <c r="F121" i="3"/>
  <c r="F120" i="3"/>
  <c r="F119" i="3"/>
  <c r="F118" i="3"/>
  <c r="F117" i="3"/>
  <c r="F116" i="3"/>
  <c r="F115" i="3"/>
  <c r="F114" i="3"/>
  <c r="G113" i="3"/>
  <c r="F112" i="3"/>
  <c r="F111" i="3"/>
  <c r="F110" i="3"/>
  <c r="F109" i="3"/>
  <c r="F108" i="3"/>
  <c r="F107" i="3"/>
  <c r="F106" i="3"/>
  <c r="F105" i="3"/>
  <c r="G104" i="3"/>
  <c r="F103" i="3"/>
  <c r="F102" i="3"/>
  <c r="F101" i="3"/>
  <c r="F100" i="3"/>
  <c r="F99" i="3"/>
  <c r="F98" i="3"/>
  <c r="F97" i="3"/>
  <c r="F96" i="3"/>
  <c r="F95" i="3"/>
  <c r="F94" i="3"/>
  <c r="F93" i="3"/>
  <c r="F92" i="3"/>
  <c r="G91" i="3"/>
  <c r="F90" i="3"/>
  <c r="F89" i="3"/>
  <c r="F88" i="3"/>
  <c r="F87" i="3"/>
  <c r="F86" i="3"/>
  <c r="F85" i="3"/>
  <c r="F84" i="3"/>
  <c r="F83" i="3"/>
  <c r="G82" i="3"/>
  <c r="F81" i="3"/>
  <c r="F80" i="3"/>
  <c r="F79" i="3"/>
  <c r="F78" i="3"/>
  <c r="F77" i="3"/>
  <c r="F76" i="3"/>
  <c r="F75" i="3"/>
  <c r="G74" i="3"/>
  <c r="F73" i="3"/>
  <c r="F72" i="3"/>
  <c r="F71" i="3"/>
  <c r="F70" i="3"/>
  <c r="F69" i="3"/>
  <c r="F68" i="3"/>
  <c r="F67" i="3"/>
  <c r="F66" i="3"/>
  <c r="F65" i="3"/>
  <c r="F64" i="3"/>
  <c r="G63" i="3"/>
  <c r="F62" i="3"/>
  <c r="F61" i="3"/>
  <c r="F60" i="3"/>
  <c r="F59" i="3"/>
  <c r="F58" i="3"/>
  <c r="F57" i="3"/>
  <c r="F56" i="3"/>
  <c r="F55" i="3"/>
  <c r="F54" i="3"/>
  <c r="F53" i="3"/>
  <c r="G52" i="3"/>
  <c r="F51" i="3"/>
  <c r="F50" i="3"/>
  <c r="F49" i="3"/>
  <c r="F48" i="3"/>
  <c r="F47" i="3"/>
  <c r="F46" i="3"/>
  <c r="F45" i="3"/>
  <c r="F44" i="3"/>
  <c r="F43" i="3"/>
  <c r="F42" i="3"/>
  <c r="G41" i="3"/>
  <c r="F40" i="3"/>
  <c r="F39" i="3"/>
  <c r="F38" i="3"/>
  <c r="F37" i="3"/>
  <c r="F36" i="3"/>
  <c r="F35" i="3"/>
  <c r="F34" i="3"/>
  <c r="F33" i="3"/>
  <c r="F32" i="3"/>
  <c r="F31" i="3"/>
  <c r="G30" i="3"/>
  <c r="F29" i="3"/>
  <c r="F28" i="3"/>
  <c r="F27" i="3"/>
  <c r="F26" i="3"/>
  <c r="F25" i="3"/>
  <c r="F24" i="3"/>
  <c r="F23" i="3"/>
  <c r="F22" i="3"/>
  <c r="G21" i="3"/>
  <c r="F20" i="3"/>
  <c r="F19" i="3"/>
  <c r="F18" i="3"/>
  <c r="F17" i="3"/>
  <c r="F16" i="3"/>
  <c r="F15" i="3"/>
  <c r="F14" i="3"/>
  <c r="F13" i="3"/>
  <c r="F12" i="3"/>
  <c r="F11" i="3"/>
  <c r="F10" i="3"/>
  <c r="G9" i="3"/>
  <c r="G1188" i="3" l="1"/>
  <c r="G758" i="3"/>
  <c r="G1143" i="3"/>
  <c r="G684" i="3"/>
  <c r="G1309" i="3"/>
  <c r="N30" i="5"/>
  <c r="G1254" i="3"/>
  <c r="G7" i="4"/>
  <c r="G277" i="3"/>
  <c r="G294" i="3"/>
  <c r="G384" i="3"/>
  <c r="G492" i="3"/>
  <c r="G549" i="3"/>
  <c r="G833" i="3"/>
  <c r="G1304" i="3"/>
  <c r="G436" i="3"/>
  <c r="G1021" i="3"/>
  <c r="G1210" i="3"/>
  <c r="G1330" i="3"/>
  <c r="G8" i="3"/>
  <c r="G237" i="3"/>
  <c r="G1321" i="3"/>
  <c r="G1327" i="3"/>
  <c r="G856" i="3"/>
  <c r="G963" i="3"/>
  <c r="G1084" i="3"/>
  <c r="G1104" i="3"/>
  <c r="E84" i="4"/>
  <c r="E83" i="4" s="1"/>
  <c r="E80" i="4"/>
  <c r="E76" i="4"/>
  <c r="E74" i="4" s="1"/>
  <c r="E70" i="4"/>
  <c r="E67" i="4"/>
  <c r="E62" i="4"/>
  <c r="E59" i="4"/>
  <c r="E53" i="4"/>
  <c r="E50" i="4"/>
  <c r="E46" i="4"/>
  <c r="E43" i="4"/>
  <c r="E39" i="4"/>
  <c r="E32" i="4"/>
  <c r="E24" i="4"/>
  <c r="E13" i="4"/>
  <c r="E8" i="4"/>
  <c r="E1331" i="3"/>
  <c r="F1331" i="3" s="1"/>
  <c r="E1329" i="3"/>
  <c r="F1329" i="3" s="1"/>
  <c r="E1323" i="3"/>
  <c r="F1323" i="3" s="1"/>
  <c r="E1317" i="3"/>
  <c r="F1317" i="3" s="1"/>
  <c r="E1312" i="3"/>
  <c r="E1309" i="3" s="1"/>
  <c r="E1307" i="3"/>
  <c r="F1307" i="3" s="1"/>
  <c r="E1305" i="3"/>
  <c r="F1305" i="3" s="1"/>
  <c r="E1301" i="3"/>
  <c r="F1301" i="3" s="1"/>
  <c r="E1297" i="3"/>
  <c r="F1297" i="3" s="1"/>
  <c r="E1293" i="3"/>
  <c r="F1293" i="3" s="1"/>
  <c r="E1280" i="3"/>
  <c r="F1280" i="3" s="1"/>
  <c r="E1272" i="3"/>
  <c r="F1272" i="3" s="1"/>
  <c r="E1266" i="3"/>
  <c r="F1266" i="3" s="1"/>
  <c r="E1255" i="3"/>
  <c r="F1255" i="3" s="1"/>
  <c r="E1241" i="3"/>
  <c r="F1241" i="3" s="1"/>
  <c r="E1235" i="3"/>
  <c r="F1235" i="3" s="1"/>
  <c r="E1229" i="3"/>
  <c r="F1229" i="3" s="1"/>
  <c r="E1211" i="3"/>
  <c r="F1211" i="3" s="1"/>
  <c r="E1206" i="3"/>
  <c r="F1206" i="3" s="1"/>
  <c r="E1200" i="3"/>
  <c r="F1200" i="3" s="1"/>
  <c r="E1189" i="3"/>
  <c r="E1186" i="3"/>
  <c r="F1186" i="3" s="1"/>
  <c r="E1171" i="3"/>
  <c r="F1171" i="3" s="1"/>
  <c r="E1144" i="3"/>
  <c r="E1133" i="3"/>
  <c r="F1133" i="3" s="1"/>
  <c r="E1131" i="3"/>
  <c r="F1131" i="3" s="1"/>
  <c r="E1128" i="3"/>
  <c r="F1128" i="3" s="1"/>
  <c r="E1122" i="3"/>
  <c r="F1122" i="3" s="1"/>
  <c r="E1112" i="3"/>
  <c r="F1112" i="3" s="1"/>
  <c r="E1105" i="3"/>
  <c r="F1105" i="3" s="1"/>
  <c r="E1101" i="3"/>
  <c r="F1101" i="3" s="1"/>
  <c r="E1095" i="3"/>
  <c r="F1095" i="3" s="1"/>
  <c r="E1085" i="3"/>
  <c r="E1078" i="3"/>
  <c r="F1078" i="3" s="1"/>
  <c r="E1071" i="3"/>
  <c r="F1071" i="3" s="1"/>
  <c r="E1064" i="3"/>
  <c r="F1064" i="3" s="1"/>
  <c r="E1053" i="3"/>
  <c r="F1053" i="3" s="1"/>
  <c r="E1048" i="3"/>
  <c r="F1048" i="3" s="1"/>
  <c r="E1032" i="3"/>
  <c r="F1032" i="3" s="1"/>
  <c r="E1022" i="3"/>
  <c r="E1018" i="3"/>
  <c r="F1018" i="3" s="1"/>
  <c r="E1013" i="3"/>
  <c r="F1013" i="3" s="1"/>
  <c r="E1006" i="3"/>
  <c r="E996" i="3"/>
  <c r="F996" i="3" s="1"/>
  <c r="E986" i="3"/>
  <c r="F986" i="3" s="1"/>
  <c r="E964" i="3"/>
  <c r="F964" i="3" s="1"/>
  <c r="E960" i="3"/>
  <c r="F960" i="3" s="1"/>
  <c r="E957" i="3"/>
  <c r="F957" i="3" s="1"/>
  <c r="E951" i="3"/>
  <c r="F951" i="3" s="1"/>
  <c r="E944" i="3"/>
  <c r="F944" i="3" s="1"/>
  <c r="E933" i="3"/>
  <c r="F933" i="3" s="1"/>
  <c r="E905" i="3"/>
  <c r="F905" i="3" s="1"/>
  <c r="E883" i="3"/>
  <c r="F883" i="3" s="1"/>
  <c r="E857" i="3"/>
  <c r="E854" i="3"/>
  <c r="F854" i="3" s="1"/>
  <c r="E852" i="3"/>
  <c r="F852" i="3" s="1"/>
  <c r="E850" i="3"/>
  <c r="F850" i="3" s="1"/>
  <c r="E847" i="3"/>
  <c r="F847" i="3" s="1"/>
  <c r="E845" i="3"/>
  <c r="F845" i="3" s="1"/>
  <c r="E834" i="3"/>
  <c r="F834" i="3" s="1"/>
  <c r="E831" i="3"/>
  <c r="F831" i="3" s="1"/>
  <c r="E820" i="3"/>
  <c r="F820" i="3" s="1"/>
  <c r="E818" i="3"/>
  <c r="F818" i="3" s="1"/>
  <c r="E816" i="3"/>
  <c r="F816" i="3" s="1"/>
  <c r="E810" i="3"/>
  <c r="F810" i="3" s="1"/>
  <c r="E808" i="3"/>
  <c r="F808" i="3" s="1"/>
  <c r="E806" i="3"/>
  <c r="F806" i="3" s="1"/>
  <c r="E803" i="3"/>
  <c r="F803" i="3" s="1"/>
  <c r="E800" i="3"/>
  <c r="F800" i="3" s="1"/>
  <c r="E794" i="3"/>
  <c r="F794" i="3" s="1"/>
  <c r="E787" i="3"/>
  <c r="F787" i="3" s="1"/>
  <c r="E782" i="3"/>
  <c r="F782" i="3" s="1"/>
  <c r="E773" i="3"/>
  <c r="F773" i="3" s="1"/>
  <c r="E769" i="3"/>
  <c r="F769" i="3" s="1"/>
  <c r="E759" i="3"/>
  <c r="F759" i="3" s="1"/>
  <c r="E756" i="3"/>
  <c r="F756" i="3" s="1"/>
  <c r="E754" i="3"/>
  <c r="F754" i="3" s="1"/>
  <c r="E745" i="3"/>
  <c r="F745" i="3" s="1"/>
  <c r="E742" i="3"/>
  <c r="F742" i="3" s="1"/>
  <c r="E738" i="3"/>
  <c r="F738" i="3" s="1"/>
  <c r="E734" i="3"/>
  <c r="F734" i="3" s="1"/>
  <c r="E727" i="3"/>
  <c r="F727" i="3" s="1"/>
  <c r="E723" i="3"/>
  <c r="F723" i="3" s="1"/>
  <c r="E720" i="3"/>
  <c r="F720" i="3" s="1"/>
  <c r="E708" i="3"/>
  <c r="F708" i="3" s="1"/>
  <c r="E704" i="3"/>
  <c r="F704" i="3" s="1"/>
  <c r="E690" i="3"/>
  <c r="F690" i="3" s="1"/>
  <c r="E685" i="3"/>
  <c r="E682" i="3"/>
  <c r="F682" i="3" s="1"/>
  <c r="E679" i="3"/>
  <c r="F679" i="3" s="1"/>
  <c r="E671" i="3"/>
  <c r="F671" i="3" s="1"/>
  <c r="E667" i="3"/>
  <c r="F667" i="3" s="1"/>
  <c r="E663" i="3"/>
  <c r="F663" i="3" s="1"/>
  <c r="E660" i="3"/>
  <c r="F660" i="3" s="1"/>
  <c r="E657" i="3"/>
  <c r="F657" i="3" s="1"/>
  <c r="E654" i="3"/>
  <c r="F654" i="3" s="1"/>
  <c r="E651" i="3"/>
  <c r="F651" i="3" s="1"/>
  <c r="E648" i="3"/>
  <c r="F648" i="3" s="1"/>
  <c r="E643" i="3"/>
  <c r="F643" i="3" s="1"/>
  <c r="E634" i="3"/>
  <c r="F634" i="3" s="1"/>
  <c r="E626" i="3"/>
  <c r="F626" i="3" s="1"/>
  <c r="E619" i="3"/>
  <c r="F619" i="3" s="1"/>
  <c r="E612" i="3"/>
  <c r="F612" i="3" s="1"/>
  <c r="E602" i="3"/>
  <c r="F602" i="3" s="1"/>
  <c r="E598" i="3"/>
  <c r="F598" i="3" s="1"/>
  <c r="E579" i="3"/>
  <c r="E577" i="3"/>
  <c r="F577" i="3" s="1"/>
  <c r="E569" i="3"/>
  <c r="F569" i="3" s="1"/>
  <c r="E550" i="3"/>
  <c r="F550" i="3" s="1"/>
  <c r="E545" i="3"/>
  <c r="F545" i="3" s="1"/>
  <c r="E537" i="3"/>
  <c r="F537" i="3" s="1"/>
  <c r="E528" i="3"/>
  <c r="F528" i="3" s="1"/>
  <c r="E517" i="3"/>
  <c r="F517" i="3" s="1"/>
  <c r="E509" i="3"/>
  <c r="E493" i="3"/>
  <c r="F493" i="3" s="1"/>
  <c r="E487" i="3"/>
  <c r="F487" i="3" s="1"/>
  <c r="E483" i="3"/>
  <c r="F483" i="3" s="1"/>
  <c r="E479" i="3"/>
  <c r="F479" i="3" s="1"/>
  <c r="E472" i="3"/>
  <c r="F472" i="3" s="1"/>
  <c r="E467" i="3"/>
  <c r="F467" i="3" s="1"/>
  <c r="E462" i="3"/>
  <c r="F462" i="3" s="1"/>
  <c r="E457" i="3"/>
  <c r="F457" i="3" s="1"/>
  <c r="E451" i="3"/>
  <c r="F451" i="3" s="1"/>
  <c r="E442" i="3"/>
  <c r="F442" i="3" s="1"/>
  <c r="E437" i="3"/>
  <c r="E434" i="3"/>
  <c r="F434" i="3" s="1"/>
  <c r="E427" i="3"/>
  <c r="F427" i="3" s="1"/>
  <c r="E421" i="3"/>
  <c r="F421" i="3" s="1"/>
  <c r="E417" i="3"/>
  <c r="F417" i="3" s="1"/>
  <c r="E413" i="3"/>
  <c r="F413" i="3" s="1"/>
  <c r="E409" i="3"/>
  <c r="F409" i="3" s="1"/>
  <c r="E403" i="3"/>
  <c r="F403" i="3" s="1"/>
  <c r="E397" i="3"/>
  <c r="F397" i="3" s="1"/>
  <c r="E390" i="3"/>
  <c r="F390" i="3" s="1"/>
  <c r="E385" i="3"/>
  <c r="F385" i="3" s="1"/>
  <c r="E381" i="3"/>
  <c r="F381" i="3" s="1"/>
  <c r="E375" i="3"/>
  <c r="F375" i="3" s="1"/>
  <c r="E367" i="3"/>
  <c r="F367" i="3" s="1"/>
  <c r="E357" i="3"/>
  <c r="F357" i="3" s="1"/>
  <c r="E347" i="3"/>
  <c r="F347" i="3" s="1"/>
  <c r="E333" i="3"/>
  <c r="F333" i="3" s="1"/>
  <c r="E324" i="3"/>
  <c r="F324" i="3" s="1"/>
  <c r="E316" i="3"/>
  <c r="F316" i="3" s="1"/>
  <c r="E309" i="3"/>
  <c r="E298" i="3"/>
  <c r="F298" i="3" s="1"/>
  <c r="E295" i="3"/>
  <c r="F295" i="3" s="1"/>
  <c r="E292" i="3"/>
  <c r="F292" i="3" s="1"/>
  <c r="E284" i="3"/>
  <c r="F284" i="3" s="1"/>
  <c r="E282" i="3"/>
  <c r="F282" i="3" s="1"/>
  <c r="E280" i="3"/>
  <c r="E278" i="3"/>
  <c r="F278" i="3" s="1"/>
  <c r="E275" i="3"/>
  <c r="F275" i="3" s="1"/>
  <c r="E269" i="3"/>
  <c r="F269" i="3" s="1"/>
  <c r="E264" i="3"/>
  <c r="F264" i="3" s="1"/>
  <c r="E262" i="3"/>
  <c r="F262" i="3" s="1"/>
  <c r="E257" i="3"/>
  <c r="F257" i="3" s="1"/>
  <c r="E251" i="3"/>
  <c r="F251" i="3" s="1"/>
  <c r="E248" i="3"/>
  <c r="F248" i="3" s="1"/>
  <c r="E245" i="3"/>
  <c r="F245" i="3" s="1"/>
  <c r="E238" i="3"/>
  <c r="F238" i="3" s="1"/>
  <c r="E234" i="3"/>
  <c r="F234" i="3" s="1"/>
  <c r="E219" i="3"/>
  <c r="F219" i="3" s="1"/>
  <c r="E212" i="3"/>
  <c r="F212" i="3" s="1"/>
  <c r="E206" i="3"/>
  <c r="F206" i="3" s="1"/>
  <c r="E200" i="3"/>
  <c r="F200" i="3" s="1"/>
  <c r="E192" i="3"/>
  <c r="F192" i="3" s="1"/>
  <c r="E185" i="3"/>
  <c r="F185" i="3" s="1"/>
  <c r="E178" i="3"/>
  <c r="F178" i="3" s="1"/>
  <c r="E171" i="3"/>
  <c r="F171" i="3" s="1"/>
  <c r="E164" i="3"/>
  <c r="F164" i="3" s="1"/>
  <c r="E157" i="3"/>
  <c r="F157" i="3" s="1"/>
  <c r="E151" i="3"/>
  <c r="F151" i="3" s="1"/>
  <c r="E143" i="3"/>
  <c r="F143" i="3" s="1"/>
  <c r="E136" i="3"/>
  <c r="F136" i="3" s="1"/>
  <c r="E124" i="3"/>
  <c r="F124" i="3" s="1"/>
  <c r="E113" i="3"/>
  <c r="F113" i="3" s="1"/>
  <c r="E104" i="3"/>
  <c r="F104" i="3" s="1"/>
  <c r="E91" i="3"/>
  <c r="F91" i="3" s="1"/>
  <c r="E82" i="3"/>
  <c r="F82" i="3" s="1"/>
  <c r="E74" i="3"/>
  <c r="F74" i="3" s="1"/>
  <c r="E63" i="3"/>
  <c r="F63" i="3" s="1"/>
  <c r="E52" i="3"/>
  <c r="F52" i="3" s="1"/>
  <c r="E41" i="3"/>
  <c r="F41" i="3" s="1"/>
  <c r="E30" i="3"/>
  <c r="E21" i="3"/>
  <c r="F21" i="3" s="1"/>
  <c r="E9" i="3"/>
  <c r="F9" i="3" s="1"/>
  <c r="E72" i="2"/>
  <c r="E70" i="2"/>
  <c r="E66" i="2"/>
  <c r="E65" i="2" s="1"/>
  <c r="E64" i="2"/>
  <c r="E63" i="2" s="1"/>
  <c r="E61" i="2"/>
  <c r="E60" i="2" s="1"/>
  <c r="E38" i="2"/>
  <c r="E32" i="2"/>
  <c r="E22" i="2"/>
  <c r="E7" i="2"/>
  <c r="E1327" i="3" l="1"/>
  <c r="E7" i="4"/>
  <c r="E1321" i="3"/>
  <c r="F1321" i="3" s="1"/>
  <c r="E1330" i="3"/>
  <c r="F1330" i="3" s="1"/>
  <c r="N24" i="5"/>
  <c r="N26" i="5"/>
  <c r="N16" i="5"/>
  <c r="N23" i="5"/>
  <c r="N8" i="5"/>
  <c r="E294" i="3"/>
  <c r="F294" i="3" s="1"/>
  <c r="F1327" i="3"/>
  <c r="N32" i="5"/>
  <c r="E684" i="3"/>
  <c r="F684" i="3" s="1"/>
  <c r="E833" i="3"/>
  <c r="F833" i="3" s="1"/>
  <c r="E1084" i="3"/>
  <c r="F1084" i="3" s="1"/>
  <c r="E1188" i="3"/>
  <c r="F1188" i="3" s="1"/>
  <c r="E6" i="2"/>
  <c r="E277" i="3"/>
  <c r="F277" i="3" s="1"/>
  <c r="E384" i="3"/>
  <c r="F384" i="3" s="1"/>
  <c r="E8" i="3"/>
  <c r="F8" i="3" s="1"/>
  <c r="F30" i="3"/>
  <c r="E237" i="3"/>
  <c r="F237" i="3" s="1"/>
  <c r="E1021" i="3"/>
  <c r="F1021" i="3" s="1"/>
  <c r="E1143" i="3"/>
  <c r="F1143" i="3" s="1"/>
  <c r="F1144" i="3"/>
  <c r="N18" i="5"/>
  <c r="N12" i="5"/>
  <c r="N13" i="5"/>
  <c r="F685" i="3"/>
  <c r="F1309" i="3"/>
  <c r="N29" i="5"/>
  <c r="F309" i="3"/>
  <c r="E492" i="3"/>
  <c r="F492" i="3" s="1"/>
  <c r="E549" i="3"/>
  <c r="F549" i="3" s="1"/>
  <c r="F579" i="3"/>
  <c r="E963" i="3"/>
  <c r="F963" i="3" s="1"/>
  <c r="E1304" i="3"/>
  <c r="F1304" i="3" s="1"/>
  <c r="N22" i="5"/>
  <c r="F1022" i="3"/>
  <c r="N28" i="5"/>
  <c r="N11" i="5"/>
  <c r="F1085" i="3"/>
  <c r="F509" i="3"/>
  <c r="F280" i="3"/>
  <c r="E436" i="3"/>
  <c r="F436" i="3" s="1"/>
  <c r="E758" i="3"/>
  <c r="F758" i="3" s="1"/>
  <c r="E856" i="3"/>
  <c r="F856" i="3" s="1"/>
  <c r="E1104" i="3"/>
  <c r="F1104" i="3" s="1"/>
  <c r="E1210" i="3"/>
  <c r="F1210" i="3" s="1"/>
  <c r="N21" i="5"/>
  <c r="N25" i="5"/>
  <c r="N17" i="5"/>
  <c r="N10" i="5"/>
  <c r="F857" i="3"/>
  <c r="F1189" i="3"/>
  <c r="F437" i="3"/>
  <c r="N19" i="5"/>
  <c r="N20" i="5"/>
  <c r="N14" i="5"/>
  <c r="N9" i="5"/>
  <c r="F1006" i="3"/>
  <c r="N15" i="5"/>
  <c r="F1312" i="3"/>
  <c r="E1254" i="3"/>
  <c r="F1254" i="3" s="1"/>
  <c r="E31" i="2"/>
  <c r="E73" i="2" s="1"/>
  <c r="E1336" i="3" s="1"/>
  <c r="E89" i="4" s="1"/>
  <c r="N31" i="5"/>
  <c r="N33" i="5"/>
  <c r="G7" i="3"/>
  <c r="E87" i="4" l="1"/>
  <c r="E86" i="4" s="1"/>
  <c r="N7" i="5"/>
  <c r="E7" i="3"/>
  <c r="F7" i="3" s="1"/>
  <c r="E1334" i="3" l="1"/>
  <c r="E1333" i="3" s="1"/>
  <c r="G72" i="2"/>
  <c r="G18" i="5" s="1"/>
  <c r="F71" i="2"/>
  <c r="G70" i="2"/>
  <c r="F69" i="2"/>
  <c r="F68" i="2"/>
  <c r="F67" i="2"/>
  <c r="G66" i="2"/>
  <c r="G65" i="2" s="1"/>
  <c r="F64" i="2"/>
  <c r="G63" i="2"/>
  <c r="F62" i="2"/>
  <c r="G61" i="2"/>
  <c r="F61" i="2" s="1"/>
  <c r="F59" i="2"/>
  <c r="F58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G12" i="5"/>
  <c r="F37" i="2"/>
  <c r="F36" i="2"/>
  <c r="F35" i="2"/>
  <c r="F34" i="2"/>
  <c r="F33" i="2"/>
  <c r="G32" i="2"/>
  <c r="F30" i="2"/>
  <c r="F29" i="2"/>
  <c r="F28" i="2"/>
  <c r="F27" i="2"/>
  <c r="F26" i="2"/>
  <c r="F25" i="2"/>
  <c r="F24" i="2"/>
  <c r="F23" i="2"/>
  <c r="G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G7" i="2"/>
  <c r="F72" i="2" l="1"/>
  <c r="F63" i="2"/>
  <c r="G15" i="5"/>
  <c r="F22" i="2"/>
  <c r="G9" i="5"/>
  <c r="F7" i="2"/>
  <c r="G8" i="5"/>
  <c r="F70" i="2"/>
  <c r="G17" i="5"/>
  <c r="G31" i="2"/>
  <c r="G10" i="5" s="1"/>
  <c r="F38" i="2"/>
  <c r="F32" i="2"/>
  <c r="G11" i="5"/>
  <c r="F65" i="2"/>
  <c r="G16" i="5"/>
  <c r="F66" i="2"/>
  <c r="G60" i="2"/>
  <c r="G6" i="2"/>
  <c r="G7" i="5" l="1"/>
  <c r="F60" i="2"/>
  <c r="G14" i="5"/>
  <c r="F31" i="2"/>
  <c r="G73" i="2"/>
  <c r="F6" i="2"/>
  <c r="G36" i="5" l="1"/>
  <c r="F73" i="2"/>
  <c r="G1336" i="3"/>
  <c r="L35" i="5"/>
  <c r="M35" i="5" s="1"/>
  <c r="L27" i="5"/>
  <c r="M27" i="5" s="1"/>
  <c r="J27" i="5"/>
  <c r="J35" i="5"/>
  <c r="C84" i="4"/>
  <c r="C83" i="4" s="1"/>
  <c r="C70" i="4"/>
  <c r="C67" i="4"/>
  <c r="C62" i="4"/>
  <c r="C59" i="4"/>
  <c r="C53" i="4"/>
  <c r="C50" i="4"/>
  <c r="C46" i="4"/>
  <c r="C43" i="4"/>
  <c r="C39" i="4"/>
  <c r="C32" i="4"/>
  <c r="C24" i="4"/>
  <c r="C13" i="4"/>
  <c r="C8" i="4"/>
  <c r="L33" i="5"/>
  <c r="M33" i="5" s="1"/>
  <c r="L32" i="5"/>
  <c r="M32" i="5" s="1"/>
  <c r="L31" i="5"/>
  <c r="M31" i="5" s="1"/>
  <c r="L30" i="5"/>
  <c r="M30" i="5" s="1"/>
  <c r="L29" i="5"/>
  <c r="M29" i="5" s="1"/>
  <c r="C1331" i="3"/>
  <c r="C1330" i="3" s="1"/>
  <c r="J33" i="5" s="1"/>
  <c r="C1329" i="3"/>
  <c r="C1327" i="3" s="1"/>
  <c r="J32" i="5" s="1"/>
  <c r="C1323" i="3"/>
  <c r="C1321" i="3" s="1"/>
  <c r="J31" i="5" s="1"/>
  <c r="C1317" i="3"/>
  <c r="J30" i="5" s="1"/>
  <c r="C1312" i="3"/>
  <c r="C1309" i="3" s="1"/>
  <c r="J29" i="5" s="1"/>
  <c r="C1307" i="3"/>
  <c r="C1305" i="3"/>
  <c r="C1301" i="3"/>
  <c r="C1297" i="3"/>
  <c r="C1293" i="3"/>
  <c r="C1280" i="3"/>
  <c r="C1272" i="3"/>
  <c r="C1266" i="3"/>
  <c r="C1255" i="3"/>
  <c r="C1241" i="3"/>
  <c r="C1235" i="3"/>
  <c r="C1229" i="3"/>
  <c r="C1211" i="3"/>
  <c r="C1206" i="3"/>
  <c r="C1200" i="3"/>
  <c r="C1189" i="3"/>
  <c r="C1186" i="3"/>
  <c r="C1171" i="3"/>
  <c r="C1144" i="3"/>
  <c r="C1133" i="3"/>
  <c r="C1131" i="3"/>
  <c r="C1128" i="3"/>
  <c r="C1122" i="3"/>
  <c r="C1112" i="3"/>
  <c r="C1105" i="3"/>
  <c r="C1101" i="3"/>
  <c r="C1095" i="3"/>
  <c r="C1085" i="3"/>
  <c r="C1078" i="3"/>
  <c r="C1071" i="3"/>
  <c r="C1064" i="3"/>
  <c r="C1053" i="3"/>
  <c r="C1048" i="3"/>
  <c r="C1032" i="3"/>
  <c r="C1022" i="3"/>
  <c r="C1018" i="3"/>
  <c r="C1013" i="3"/>
  <c r="C1006" i="3"/>
  <c r="C996" i="3"/>
  <c r="C986" i="3"/>
  <c r="C964" i="3"/>
  <c r="C960" i="3"/>
  <c r="C957" i="3"/>
  <c r="C951" i="3"/>
  <c r="C944" i="3"/>
  <c r="C933" i="3"/>
  <c r="C905" i="3"/>
  <c r="C883" i="3"/>
  <c r="C857" i="3"/>
  <c r="C854" i="3"/>
  <c r="C852" i="3"/>
  <c r="C850" i="3"/>
  <c r="C847" i="3"/>
  <c r="C845" i="3"/>
  <c r="C834" i="3"/>
  <c r="C831" i="3"/>
  <c r="C820" i="3"/>
  <c r="C818" i="3"/>
  <c r="C816" i="3"/>
  <c r="C810" i="3"/>
  <c r="C808" i="3"/>
  <c r="C806" i="3"/>
  <c r="C803" i="3"/>
  <c r="C800" i="3"/>
  <c r="C794" i="3"/>
  <c r="C787" i="3"/>
  <c r="C782" i="3"/>
  <c r="C773" i="3"/>
  <c r="C769" i="3"/>
  <c r="C759" i="3"/>
  <c r="C756" i="3"/>
  <c r="C754" i="3"/>
  <c r="C745" i="3"/>
  <c r="C742" i="3"/>
  <c r="C738" i="3"/>
  <c r="C734" i="3"/>
  <c r="C727" i="3"/>
  <c r="C723" i="3"/>
  <c r="C720" i="3"/>
  <c r="C708" i="3"/>
  <c r="C704" i="3"/>
  <c r="C690" i="3"/>
  <c r="C685" i="3"/>
  <c r="C682" i="3"/>
  <c r="C679" i="3"/>
  <c r="C671" i="3"/>
  <c r="C667" i="3"/>
  <c r="C663" i="3"/>
  <c r="C660" i="3"/>
  <c r="C657" i="3"/>
  <c r="C654" i="3"/>
  <c r="C651" i="3"/>
  <c r="C648" i="3"/>
  <c r="C643" i="3"/>
  <c r="C634" i="3"/>
  <c r="C626" i="3"/>
  <c r="C619" i="3"/>
  <c r="C612" i="3"/>
  <c r="C602" i="3"/>
  <c r="C598" i="3"/>
  <c r="C579" i="3"/>
  <c r="C577" i="3"/>
  <c r="C569" i="3"/>
  <c r="C550" i="3"/>
  <c r="C545" i="3"/>
  <c r="C537" i="3"/>
  <c r="C528" i="3"/>
  <c r="C517" i="3"/>
  <c r="C509" i="3"/>
  <c r="C493" i="3"/>
  <c r="C487" i="3"/>
  <c r="C483" i="3"/>
  <c r="C479" i="3"/>
  <c r="C472" i="3"/>
  <c r="C467" i="3"/>
  <c r="C462" i="3"/>
  <c r="C457" i="3"/>
  <c r="C451" i="3"/>
  <c r="C442" i="3"/>
  <c r="C437" i="3"/>
  <c r="C434" i="3"/>
  <c r="C427" i="3"/>
  <c r="C421" i="3"/>
  <c r="C417" i="3"/>
  <c r="C413" i="3"/>
  <c r="C409" i="3"/>
  <c r="C403" i="3"/>
  <c r="C397" i="3"/>
  <c r="C390" i="3"/>
  <c r="C385" i="3"/>
  <c r="C381" i="3"/>
  <c r="C375" i="3"/>
  <c r="C367" i="3"/>
  <c r="C357" i="3"/>
  <c r="C347" i="3"/>
  <c r="C333" i="3"/>
  <c r="C324" i="3"/>
  <c r="C316" i="3"/>
  <c r="C309" i="3"/>
  <c r="C298" i="3"/>
  <c r="C295" i="3"/>
  <c r="C292" i="3"/>
  <c r="C284" i="3"/>
  <c r="C282" i="3"/>
  <c r="C280" i="3"/>
  <c r="C278" i="3"/>
  <c r="C275" i="3"/>
  <c r="C269" i="3"/>
  <c r="C264" i="3"/>
  <c r="C262" i="3"/>
  <c r="C257" i="3"/>
  <c r="C251" i="3"/>
  <c r="C248" i="3"/>
  <c r="C245" i="3"/>
  <c r="C238" i="3"/>
  <c r="C234" i="3"/>
  <c r="C219" i="3"/>
  <c r="C212" i="3"/>
  <c r="C206" i="3"/>
  <c r="C200" i="3"/>
  <c r="C192" i="3"/>
  <c r="C185" i="3"/>
  <c r="C178" i="3"/>
  <c r="C171" i="3"/>
  <c r="C164" i="3"/>
  <c r="C157" i="3"/>
  <c r="C151" i="3"/>
  <c r="C143" i="3"/>
  <c r="C136" i="3"/>
  <c r="C124" i="3"/>
  <c r="C113" i="3"/>
  <c r="C104" i="3"/>
  <c r="C91" i="3"/>
  <c r="C82" i="3"/>
  <c r="C74" i="3"/>
  <c r="C63" i="3"/>
  <c r="C52" i="3"/>
  <c r="C41" i="3"/>
  <c r="C30" i="3"/>
  <c r="C21" i="3"/>
  <c r="C9" i="3"/>
  <c r="E18" i="5"/>
  <c r="F18" i="5" s="1"/>
  <c r="E17" i="5"/>
  <c r="F17" i="5" s="1"/>
  <c r="E16" i="5"/>
  <c r="F16" i="5" s="1"/>
  <c r="F13" i="5"/>
  <c r="E15" i="5"/>
  <c r="F15" i="5" s="1"/>
  <c r="E14" i="5"/>
  <c r="F14" i="5" s="1"/>
  <c r="E11" i="5"/>
  <c r="F11" i="5" s="1"/>
  <c r="E9" i="5"/>
  <c r="F9" i="5" s="1"/>
  <c r="E8" i="5"/>
  <c r="F8" i="5" s="1"/>
  <c r="E12" i="5"/>
  <c r="F12" i="5" s="1"/>
  <c r="C72" i="2"/>
  <c r="C18" i="5" s="1"/>
  <c r="C70" i="2"/>
  <c r="C17" i="5" s="1"/>
  <c r="C66" i="2"/>
  <c r="C65" i="2" s="1"/>
  <c r="C16" i="5" s="1"/>
  <c r="C64" i="2"/>
  <c r="C63" i="2" s="1"/>
  <c r="C15" i="5" s="1"/>
  <c r="C61" i="2"/>
  <c r="C60" i="2" s="1"/>
  <c r="C14" i="5" s="1"/>
  <c r="C38" i="2"/>
  <c r="C32" i="2"/>
  <c r="C22" i="2"/>
  <c r="C7" i="2"/>
  <c r="C1304" i="3" l="1"/>
  <c r="J28" i="5" s="1"/>
  <c r="G89" i="4"/>
  <c r="G87" i="4" s="1"/>
  <c r="G86" i="4" s="1"/>
  <c r="F1336" i="3"/>
  <c r="G1334" i="3"/>
  <c r="D18" i="5"/>
  <c r="L28" i="5"/>
  <c r="M28" i="5" s="1"/>
  <c r="L8" i="5"/>
  <c r="M8" i="5" s="1"/>
  <c r="C758" i="3"/>
  <c r="J16" i="5" s="1"/>
  <c r="L14" i="5"/>
  <c r="M14" i="5" s="1"/>
  <c r="C31" i="2"/>
  <c r="C6" i="2"/>
  <c r="C8" i="3"/>
  <c r="J8" i="5" s="1"/>
  <c r="C277" i="3"/>
  <c r="J9" i="5" s="1"/>
  <c r="C492" i="3"/>
  <c r="J13" i="5" s="1"/>
  <c r="C549" i="3"/>
  <c r="J14" i="5" s="1"/>
  <c r="C963" i="3"/>
  <c r="J19" i="5" s="1"/>
  <c r="C833" i="3"/>
  <c r="J17" i="5" s="1"/>
  <c r="C1021" i="3"/>
  <c r="J20" i="5" s="1"/>
  <c r="C1188" i="3"/>
  <c r="J24" i="5" s="1"/>
  <c r="L23" i="5"/>
  <c r="M23" i="5" s="1"/>
  <c r="L9" i="5"/>
  <c r="M9" i="5" s="1"/>
  <c r="L13" i="5"/>
  <c r="M13" i="5" s="1"/>
  <c r="L19" i="5"/>
  <c r="M19" i="5" s="1"/>
  <c r="L22" i="5"/>
  <c r="M22" i="5" s="1"/>
  <c r="C237" i="3"/>
  <c r="C294" i="3"/>
  <c r="C684" i="3"/>
  <c r="J15" i="5" s="1"/>
  <c r="C1104" i="3"/>
  <c r="J22" i="5" s="1"/>
  <c r="C1254" i="3"/>
  <c r="J26" i="5" s="1"/>
  <c r="L17" i="5"/>
  <c r="M17" i="5" s="1"/>
  <c r="L20" i="5"/>
  <c r="M20" i="5" s="1"/>
  <c r="L24" i="5"/>
  <c r="M24" i="5" s="1"/>
  <c r="C1084" i="3"/>
  <c r="J21" i="5" s="1"/>
  <c r="C1210" i="3"/>
  <c r="J25" i="5" s="1"/>
  <c r="L10" i="5"/>
  <c r="M10" i="5" s="1"/>
  <c r="L15" i="5"/>
  <c r="M15" i="5" s="1"/>
  <c r="L16" i="5"/>
  <c r="M16" i="5" s="1"/>
  <c r="C436" i="3"/>
  <c r="J12" i="5" s="1"/>
  <c r="L26" i="5"/>
  <c r="M26" i="5" s="1"/>
  <c r="C384" i="3"/>
  <c r="J11" i="5" s="1"/>
  <c r="C856" i="3"/>
  <c r="J18" i="5" s="1"/>
  <c r="C1143" i="3"/>
  <c r="J23" i="5" s="1"/>
  <c r="L12" i="5"/>
  <c r="M12" i="5" s="1"/>
  <c r="L21" i="5"/>
  <c r="M21" i="5" s="1"/>
  <c r="L25" i="5"/>
  <c r="M25" i="5" s="1"/>
  <c r="L18" i="5"/>
  <c r="M18" i="5" s="1"/>
  <c r="C80" i="4"/>
  <c r="C76" i="4"/>
  <c r="C74" i="4" s="1"/>
  <c r="C7" i="4"/>
  <c r="E10" i="5"/>
  <c r="F10" i="5" s="1"/>
  <c r="D17" i="5"/>
  <c r="E7" i="5"/>
  <c r="F7" i="5" s="1"/>
  <c r="C73" i="2" l="1"/>
  <c r="C1336" i="3" s="1"/>
  <c r="C89" i="4" s="1"/>
  <c r="C87" i="4" s="1"/>
  <c r="C86" i="4" s="1"/>
  <c r="F1334" i="3"/>
  <c r="G1333" i="3"/>
  <c r="K22" i="5"/>
  <c r="L11" i="5"/>
  <c r="M11" i="5" s="1"/>
  <c r="C7" i="3"/>
  <c r="J10" i="5"/>
  <c r="E36" i="5"/>
  <c r="F36" i="5" s="1"/>
  <c r="K35" i="5"/>
  <c r="D13" i="5"/>
  <c r="C12" i="5"/>
  <c r="C11" i="5"/>
  <c r="C10" i="5"/>
  <c r="C9" i="5"/>
  <c r="C8" i="5"/>
  <c r="C1334" i="3" l="1"/>
  <c r="C1333" i="3" s="1"/>
  <c r="J34" i="5" s="1"/>
  <c r="F1333" i="3"/>
  <c r="N34" i="5"/>
  <c r="L34" i="5"/>
  <c r="K27" i="5"/>
  <c r="C7" i="5"/>
  <c r="M34" i="5" l="1"/>
  <c r="N36" i="5"/>
  <c r="D9" i="4"/>
  <c r="D10" i="4"/>
  <c r="D11" i="4"/>
  <c r="D12" i="4"/>
  <c r="D14" i="4"/>
  <c r="D15" i="4"/>
  <c r="D16" i="4"/>
  <c r="D17" i="4"/>
  <c r="D18" i="4"/>
  <c r="D19" i="4"/>
  <c r="D20" i="4"/>
  <c r="D21" i="4"/>
  <c r="D22" i="4"/>
  <c r="D23" i="4"/>
  <c r="D25" i="4"/>
  <c r="D26" i="4"/>
  <c r="D27" i="4"/>
  <c r="D28" i="4"/>
  <c r="D29" i="4"/>
  <c r="D30" i="4"/>
  <c r="D31" i="4"/>
  <c r="D33" i="4"/>
  <c r="D34" i="4"/>
  <c r="D35" i="4"/>
  <c r="D36" i="4"/>
  <c r="D37" i="4"/>
  <c r="D38" i="4"/>
  <c r="D40" i="4"/>
  <c r="D41" i="4"/>
  <c r="D42" i="4"/>
  <c r="D44" i="4"/>
  <c r="D45" i="4"/>
  <c r="D47" i="4"/>
  <c r="D48" i="4"/>
  <c r="D49" i="4"/>
  <c r="D51" i="4"/>
  <c r="D52" i="4"/>
  <c r="D54" i="4"/>
  <c r="D55" i="4"/>
  <c r="D56" i="4"/>
  <c r="D57" i="4"/>
  <c r="D58" i="4"/>
  <c r="D60" i="4"/>
  <c r="D61" i="4"/>
  <c r="D63" i="4"/>
  <c r="D64" i="4"/>
  <c r="D65" i="4"/>
  <c r="D66" i="4"/>
  <c r="D68" i="4"/>
  <c r="D69" i="4"/>
  <c r="D71" i="4"/>
  <c r="D72" i="4"/>
  <c r="D73" i="4"/>
  <c r="D74" i="4"/>
  <c r="D76" i="4"/>
  <c r="D78" i="4"/>
  <c r="D79" i="4"/>
  <c r="D80" i="4"/>
  <c r="D82" i="4"/>
  <c r="D83" i="4"/>
  <c r="D86" i="4"/>
  <c r="D89" i="4"/>
  <c r="D59" i="4"/>
  <c r="K33" i="5"/>
  <c r="D10" i="3"/>
  <c r="D11" i="3"/>
  <c r="D12" i="3"/>
  <c r="D13" i="3"/>
  <c r="D14" i="3"/>
  <c r="D15" i="3"/>
  <c r="D16" i="3"/>
  <c r="D17" i="3"/>
  <c r="D18" i="3"/>
  <c r="D19" i="3"/>
  <c r="D20" i="3"/>
  <c r="D22" i="3"/>
  <c r="D23" i="3"/>
  <c r="D24" i="3"/>
  <c r="D25" i="3"/>
  <c r="D26" i="3"/>
  <c r="D27" i="3"/>
  <c r="D28" i="3"/>
  <c r="D29" i="3"/>
  <c r="D31" i="3"/>
  <c r="D32" i="3"/>
  <c r="D33" i="3"/>
  <c r="D34" i="3"/>
  <c r="D35" i="3"/>
  <c r="D36" i="3"/>
  <c r="D37" i="3"/>
  <c r="D38" i="3"/>
  <c r="D39" i="3"/>
  <c r="D40" i="3"/>
  <c r="D42" i="3"/>
  <c r="D43" i="3"/>
  <c r="D44" i="3"/>
  <c r="D45" i="3"/>
  <c r="D46" i="3"/>
  <c r="D47" i="3"/>
  <c r="D48" i="3"/>
  <c r="D49" i="3"/>
  <c r="D50" i="3"/>
  <c r="D51" i="3"/>
  <c r="D53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8" i="3"/>
  <c r="D69" i="3"/>
  <c r="D70" i="3"/>
  <c r="D71" i="3"/>
  <c r="D72" i="3"/>
  <c r="D73" i="3"/>
  <c r="D75" i="3"/>
  <c r="D76" i="3"/>
  <c r="D77" i="3"/>
  <c r="D78" i="3"/>
  <c r="D79" i="3"/>
  <c r="D80" i="3"/>
  <c r="D81" i="3"/>
  <c r="D83" i="3"/>
  <c r="D84" i="3"/>
  <c r="D85" i="3"/>
  <c r="D86" i="3"/>
  <c r="D87" i="3"/>
  <c r="D88" i="3"/>
  <c r="D89" i="3"/>
  <c r="D90" i="3"/>
  <c r="D92" i="3"/>
  <c r="D93" i="3"/>
  <c r="D94" i="3"/>
  <c r="D95" i="3"/>
  <c r="D96" i="3"/>
  <c r="D97" i="3"/>
  <c r="D98" i="3"/>
  <c r="D99" i="3"/>
  <c r="D100" i="3"/>
  <c r="D101" i="3"/>
  <c r="D102" i="3"/>
  <c r="D103" i="3"/>
  <c r="D105" i="3"/>
  <c r="D106" i="3"/>
  <c r="D107" i="3"/>
  <c r="D108" i="3"/>
  <c r="D109" i="3"/>
  <c r="D110" i="3"/>
  <c r="D111" i="3"/>
  <c r="D112" i="3"/>
  <c r="D114" i="3"/>
  <c r="D115" i="3"/>
  <c r="D116" i="3"/>
  <c r="D117" i="3"/>
  <c r="D118" i="3"/>
  <c r="D119" i="3"/>
  <c r="D120" i="3"/>
  <c r="D121" i="3"/>
  <c r="D122" i="3"/>
  <c r="D123" i="3"/>
  <c r="D125" i="3"/>
  <c r="D126" i="3"/>
  <c r="D127" i="3"/>
  <c r="D128" i="3"/>
  <c r="D129" i="3"/>
  <c r="D130" i="3"/>
  <c r="D131" i="3"/>
  <c r="D132" i="3"/>
  <c r="D133" i="3"/>
  <c r="D134" i="3"/>
  <c r="D135" i="3"/>
  <c r="D137" i="3"/>
  <c r="D138" i="3"/>
  <c r="D139" i="3"/>
  <c r="D140" i="3"/>
  <c r="D141" i="3"/>
  <c r="D142" i="3"/>
  <c r="D144" i="3"/>
  <c r="D145" i="3"/>
  <c r="D146" i="3"/>
  <c r="D147" i="3"/>
  <c r="D148" i="3"/>
  <c r="D149" i="3"/>
  <c r="D150" i="3"/>
  <c r="D152" i="3"/>
  <c r="D153" i="3"/>
  <c r="D154" i="3"/>
  <c r="D155" i="3"/>
  <c r="D156" i="3"/>
  <c r="D158" i="3"/>
  <c r="D159" i="3"/>
  <c r="D160" i="3"/>
  <c r="D161" i="3"/>
  <c r="D162" i="3"/>
  <c r="D163" i="3"/>
  <c r="D165" i="3"/>
  <c r="D166" i="3"/>
  <c r="D167" i="3"/>
  <c r="D168" i="3"/>
  <c r="D169" i="3"/>
  <c r="D170" i="3"/>
  <c r="D172" i="3"/>
  <c r="D173" i="3"/>
  <c r="D174" i="3"/>
  <c r="D175" i="3"/>
  <c r="D176" i="3"/>
  <c r="D177" i="3"/>
  <c r="D179" i="3"/>
  <c r="D180" i="3"/>
  <c r="D181" i="3"/>
  <c r="D182" i="3"/>
  <c r="D183" i="3"/>
  <c r="D184" i="3"/>
  <c r="D186" i="3"/>
  <c r="D187" i="3"/>
  <c r="D188" i="3"/>
  <c r="D189" i="3"/>
  <c r="D190" i="3"/>
  <c r="D191" i="3"/>
  <c r="D193" i="3"/>
  <c r="D194" i="3"/>
  <c r="D195" i="3"/>
  <c r="D196" i="3"/>
  <c r="D197" i="3"/>
  <c r="D198" i="3"/>
  <c r="D199" i="3"/>
  <c r="D201" i="3"/>
  <c r="D202" i="3"/>
  <c r="D203" i="3"/>
  <c r="D204" i="3"/>
  <c r="D205" i="3"/>
  <c r="D207" i="3"/>
  <c r="D208" i="3"/>
  <c r="D209" i="3"/>
  <c r="D210" i="3"/>
  <c r="D211" i="3"/>
  <c r="D213" i="3"/>
  <c r="D214" i="3"/>
  <c r="D215" i="3"/>
  <c r="D216" i="3"/>
  <c r="D217" i="3"/>
  <c r="D218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5" i="3"/>
  <c r="D236" i="3"/>
  <c r="D239" i="3"/>
  <c r="D240" i="3"/>
  <c r="D241" i="3"/>
  <c r="D242" i="3"/>
  <c r="D243" i="3"/>
  <c r="D244" i="3"/>
  <c r="D246" i="3"/>
  <c r="D247" i="3"/>
  <c r="D249" i="3"/>
  <c r="D250" i="3"/>
  <c r="D252" i="3"/>
  <c r="D253" i="3"/>
  <c r="D254" i="3"/>
  <c r="D255" i="3"/>
  <c r="D256" i="3"/>
  <c r="D258" i="3"/>
  <c r="D259" i="3"/>
  <c r="D260" i="3"/>
  <c r="D261" i="3"/>
  <c r="D263" i="3"/>
  <c r="D265" i="3"/>
  <c r="D266" i="3"/>
  <c r="D267" i="3"/>
  <c r="D268" i="3"/>
  <c r="D270" i="3"/>
  <c r="D271" i="3"/>
  <c r="D272" i="3"/>
  <c r="D273" i="3"/>
  <c r="D274" i="3"/>
  <c r="D276" i="3"/>
  <c r="D279" i="3"/>
  <c r="D281" i="3"/>
  <c r="D283" i="3"/>
  <c r="D285" i="3"/>
  <c r="D286" i="3"/>
  <c r="D287" i="3"/>
  <c r="D288" i="3"/>
  <c r="D289" i="3"/>
  <c r="D290" i="3"/>
  <c r="D291" i="3"/>
  <c r="D292" i="3"/>
  <c r="D293" i="3"/>
  <c r="D295" i="3"/>
  <c r="D298" i="3"/>
  <c r="D299" i="3"/>
  <c r="D301" i="3"/>
  <c r="D302" i="3"/>
  <c r="D303" i="3"/>
  <c r="D304" i="3"/>
  <c r="D305" i="3"/>
  <c r="D306" i="3"/>
  <c r="D307" i="3"/>
  <c r="D308" i="3"/>
  <c r="D309" i="3"/>
  <c r="D310" i="3"/>
  <c r="D312" i="3"/>
  <c r="D313" i="3"/>
  <c r="D314" i="3"/>
  <c r="D315" i="3"/>
  <c r="D316" i="3"/>
  <c r="D317" i="3"/>
  <c r="D319" i="3"/>
  <c r="D320" i="3"/>
  <c r="D321" i="3"/>
  <c r="D322" i="3"/>
  <c r="D323" i="3"/>
  <c r="D324" i="3"/>
  <c r="D325" i="3"/>
  <c r="D327" i="3"/>
  <c r="D328" i="3"/>
  <c r="D329" i="3"/>
  <c r="D330" i="3"/>
  <c r="D331" i="3"/>
  <c r="D332" i="3"/>
  <c r="D333" i="3"/>
  <c r="D334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50" i="3"/>
  <c r="D351" i="3"/>
  <c r="D352" i="3"/>
  <c r="D353" i="3"/>
  <c r="D354" i="3"/>
  <c r="D355" i="3"/>
  <c r="D356" i="3"/>
  <c r="D357" i="3"/>
  <c r="D358" i="3"/>
  <c r="D360" i="3"/>
  <c r="D361" i="3"/>
  <c r="D362" i="3"/>
  <c r="D363" i="3"/>
  <c r="D364" i="3"/>
  <c r="D365" i="3"/>
  <c r="D366" i="3"/>
  <c r="D367" i="3"/>
  <c r="D368" i="3"/>
  <c r="D370" i="3"/>
  <c r="D371" i="3"/>
  <c r="D372" i="3"/>
  <c r="D373" i="3"/>
  <c r="D374" i="3"/>
  <c r="D375" i="3"/>
  <c r="D376" i="3"/>
  <c r="D378" i="3"/>
  <c r="D379" i="3"/>
  <c r="D380" i="3"/>
  <c r="D381" i="3"/>
  <c r="D382" i="3"/>
  <c r="D384" i="3"/>
  <c r="D385" i="3"/>
  <c r="D388" i="3"/>
  <c r="D389" i="3"/>
  <c r="D390" i="3"/>
  <c r="D391" i="3"/>
  <c r="D393" i="3"/>
  <c r="D394" i="3"/>
  <c r="D395" i="3"/>
  <c r="D396" i="3"/>
  <c r="D397" i="3"/>
  <c r="D398" i="3"/>
  <c r="D400" i="3"/>
  <c r="D401" i="3"/>
  <c r="D402" i="3"/>
  <c r="D403" i="3"/>
  <c r="D404" i="3"/>
  <c r="D406" i="3"/>
  <c r="D407" i="3"/>
  <c r="D408" i="3"/>
  <c r="D409" i="3"/>
  <c r="D410" i="3"/>
  <c r="D412" i="3"/>
  <c r="D413" i="3"/>
  <c r="D414" i="3"/>
  <c r="D416" i="3"/>
  <c r="D417" i="3"/>
  <c r="D418" i="3"/>
  <c r="D420" i="3"/>
  <c r="D421" i="3"/>
  <c r="D422" i="3"/>
  <c r="D424" i="3"/>
  <c r="D425" i="3"/>
  <c r="D426" i="3"/>
  <c r="D427" i="3"/>
  <c r="D428" i="3"/>
  <c r="D430" i="3"/>
  <c r="D431" i="3"/>
  <c r="D432" i="3"/>
  <c r="D433" i="3"/>
  <c r="D434" i="3"/>
  <c r="D435" i="3"/>
  <c r="D437" i="3"/>
  <c r="D440" i="3"/>
  <c r="D441" i="3"/>
  <c r="D442" i="3"/>
  <c r="D443" i="3"/>
  <c r="D445" i="3"/>
  <c r="D446" i="3"/>
  <c r="D447" i="3"/>
  <c r="D448" i="3"/>
  <c r="D449" i="3"/>
  <c r="D450" i="3"/>
  <c r="D451" i="3"/>
  <c r="D452" i="3"/>
  <c r="D454" i="3"/>
  <c r="D455" i="3"/>
  <c r="D456" i="3"/>
  <c r="D457" i="3"/>
  <c r="D458" i="3"/>
  <c r="D460" i="3"/>
  <c r="D461" i="3"/>
  <c r="D462" i="3"/>
  <c r="D463" i="3"/>
  <c r="D465" i="3"/>
  <c r="D466" i="3"/>
  <c r="D467" i="3"/>
  <c r="D468" i="3"/>
  <c r="D470" i="3"/>
  <c r="D471" i="3"/>
  <c r="D472" i="3"/>
  <c r="D473" i="3"/>
  <c r="D475" i="3"/>
  <c r="D476" i="3"/>
  <c r="D477" i="3"/>
  <c r="D478" i="3"/>
  <c r="D479" i="3"/>
  <c r="D480" i="3"/>
  <c r="D482" i="3"/>
  <c r="D483" i="3"/>
  <c r="D484" i="3"/>
  <c r="D486" i="3"/>
  <c r="D487" i="3"/>
  <c r="D488" i="3"/>
  <c r="D490" i="3"/>
  <c r="D491" i="3"/>
  <c r="D492" i="3"/>
  <c r="D493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2" i="3"/>
  <c r="D513" i="3"/>
  <c r="D514" i="3"/>
  <c r="D515" i="3"/>
  <c r="D516" i="3"/>
  <c r="D517" i="3"/>
  <c r="D518" i="3"/>
  <c r="D520" i="3"/>
  <c r="D521" i="3"/>
  <c r="D522" i="3"/>
  <c r="D523" i="3"/>
  <c r="D524" i="3"/>
  <c r="D525" i="3"/>
  <c r="D526" i="3"/>
  <c r="D527" i="3"/>
  <c r="D528" i="3"/>
  <c r="D529" i="3"/>
  <c r="D531" i="3"/>
  <c r="D532" i="3"/>
  <c r="D533" i="3"/>
  <c r="D534" i="3"/>
  <c r="D535" i="3"/>
  <c r="D536" i="3"/>
  <c r="D537" i="3"/>
  <c r="D538" i="3"/>
  <c r="D540" i="3"/>
  <c r="D541" i="3"/>
  <c r="D542" i="3"/>
  <c r="D543" i="3"/>
  <c r="D544" i="3"/>
  <c r="D545" i="3"/>
  <c r="D546" i="3"/>
  <c r="D548" i="3"/>
  <c r="D549" i="3"/>
  <c r="D550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2" i="3"/>
  <c r="D573" i="3"/>
  <c r="D574" i="3"/>
  <c r="D575" i="3"/>
  <c r="D576" i="3"/>
  <c r="D577" i="3"/>
  <c r="D578" i="3"/>
  <c r="D580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1" i="3"/>
  <c r="D602" i="3"/>
  <c r="D603" i="3"/>
  <c r="D605" i="3"/>
  <c r="D606" i="3"/>
  <c r="D607" i="3"/>
  <c r="D608" i="3"/>
  <c r="D609" i="3"/>
  <c r="D610" i="3"/>
  <c r="D611" i="3"/>
  <c r="D612" i="3"/>
  <c r="D613" i="3"/>
  <c r="D615" i="3"/>
  <c r="D616" i="3"/>
  <c r="D617" i="3"/>
  <c r="D618" i="3"/>
  <c r="D619" i="3"/>
  <c r="D620" i="3"/>
  <c r="D621" i="3"/>
  <c r="D623" i="3"/>
  <c r="D624" i="3"/>
  <c r="D625" i="3"/>
  <c r="D626" i="3"/>
  <c r="D627" i="3"/>
  <c r="D628" i="3"/>
  <c r="D630" i="3"/>
  <c r="D631" i="3"/>
  <c r="D632" i="3"/>
  <c r="D633" i="3"/>
  <c r="D634" i="3"/>
  <c r="D635" i="3"/>
  <c r="D636" i="3"/>
  <c r="D638" i="3"/>
  <c r="D639" i="3"/>
  <c r="D640" i="3"/>
  <c r="D641" i="3"/>
  <c r="D642" i="3"/>
  <c r="D643" i="3"/>
  <c r="D644" i="3"/>
  <c r="D645" i="3"/>
  <c r="D647" i="3"/>
  <c r="D648" i="3"/>
  <c r="D649" i="3"/>
  <c r="D650" i="3"/>
  <c r="D652" i="3"/>
  <c r="D653" i="3"/>
  <c r="D655" i="3"/>
  <c r="D656" i="3"/>
  <c r="D658" i="3"/>
  <c r="D659" i="3"/>
  <c r="D661" i="3"/>
  <c r="D662" i="3"/>
  <c r="D664" i="3"/>
  <c r="D665" i="3"/>
  <c r="D667" i="3"/>
  <c r="D668" i="3"/>
  <c r="D669" i="3"/>
  <c r="D671" i="3"/>
  <c r="D672" i="3"/>
  <c r="D673" i="3"/>
  <c r="D675" i="3"/>
  <c r="D676" i="3"/>
  <c r="D677" i="3"/>
  <c r="D678" i="3"/>
  <c r="D679" i="3"/>
  <c r="D680" i="3"/>
  <c r="D681" i="3"/>
  <c r="D683" i="3"/>
  <c r="D684" i="3"/>
  <c r="D686" i="3"/>
  <c r="D689" i="3"/>
  <c r="D690" i="3"/>
  <c r="D691" i="3"/>
  <c r="D692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8" i="3"/>
  <c r="D709" i="3"/>
  <c r="D710" i="3"/>
  <c r="D712" i="3"/>
  <c r="D713" i="3"/>
  <c r="D714" i="3"/>
  <c r="D715" i="3"/>
  <c r="D716" i="3"/>
  <c r="D717" i="3"/>
  <c r="D718" i="3"/>
  <c r="D719" i="3"/>
  <c r="D720" i="3"/>
  <c r="D721" i="3"/>
  <c r="D722" i="3"/>
  <c r="D724" i="3"/>
  <c r="D725" i="3"/>
  <c r="D727" i="3"/>
  <c r="D728" i="3"/>
  <c r="D729" i="3"/>
  <c r="D731" i="3"/>
  <c r="D732" i="3"/>
  <c r="D733" i="3"/>
  <c r="D734" i="3"/>
  <c r="D735" i="3"/>
  <c r="D736" i="3"/>
  <c r="D738" i="3"/>
  <c r="D739" i="3"/>
  <c r="D740" i="3"/>
  <c r="D742" i="3"/>
  <c r="D743" i="3"/>
  <c r="D744" i="3"/>
  <c r="D746" i="3"/>
  <c r="D747" i="3"/>
  <c r="D749" i="3"/>
  <c r="D750" i="3"/>
  <c r="D751" i="3"/>
  <c r="D752" i="3"/>
  <c r="D753" i="3"/>
  <c r="D754" i="3"/>
  <c r="D755" i="3"/>
  <c r="D756" i="3"/>
  <c r="D758" i="3"/>
  <c r="D760" i="3"/>
  <c r="D763" i="3"/>
  <c r="D764" i="3"/>
  <c r="D765" i="3"/>
  <c r="D766" i="3"/>
  <c r="D767" i="3"/>
  <c r="D768" i="3"/>
  <c r="D769" i="3"/>
  <c r="D770" i="3"/>
  <c r="D771" i="3"/>
  <c r="D773" i="3"/>
  <c r="D774" i="3"/>
  <c r="D775" i="3"/>
  <c r="D777" i="3"/>
  <c r="D778" i="3"/>
  <c r="D779" i="3"/>
  <c r="D780" i="3"/>
  <c r="D781" i="3"/>
  <c r="D782" i="3"/>
  <c r="D783" i="3"/>
  <c r="D784" i="3"/>
  <c r="D786" i="3"/>
  <c r="D787" i="3"/>
  <c r="D788" i="3"/>
  <c r="D789" i="3"/>
  <c r="D791" i="3"/>
  <c r="D792" i="3"/>
  <c r="D793" i="3"/>
  <c r="D794" i="3"/>
  <c r="D795" i="3"/>
  <c r="D796" i="3"/>
  <c r="D798" i="3"/>
  <c r="D799" i="3"/>
  <c r="D800" i="3"/>
  <c r="D801" i="3"/>
  <c r="D802" i="3"/>
  <c r="D804" i="3"/>
  <c r="D805" i="3"/>
  <c r="D807" i="3"/>
  <c r="D808" i="3"/>
  <c r="D810" i="3"/>
  <c r="D812" i="3"/>
  <c r="D814" i="3"/>
  <c r="D815" i="3"/>
  <c r="D816" i="3"/>
  <c r="D817" i="3"/>
  <c r="D818" i="3"/>
  <c r="D820" i="3"/>
  <c r="D822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9" i="3"/>
  <c r="D842" i="3"/>
  <c r="D843" i="3"/>
  <c r="D844" i="3"/>
  <c r="D845" i="3"/>
  <c r="D846" i="3"/>
  <c r="D847" i="3"/>
  <c r="D848" i="3"/>
  <c r="D849" i="3"/>
  <c r="D850" i="3"/>
  <c r="D851" i="3"/>
  <c r="D853" i="3"/>
  <c r="D855" i="3"/>
  <c r="D856" i="3"/>
  <c r="D858" i="3"/>
  <c r="D860" i="3"/>
  <c r="D862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4" i="3"/>
  <c r="D945" i="3"/>
  <c r="D946" i="3"/>
  <c r="D947" i="3"/>
  <c r="D948" i="3"/>
  <c r="D949" i="3"/>
  <c r="D950" i="3"/>
  <c r="D951" i="3"/>
  <c r="D952" i="3"/>
  <c r="D955" i="3"/>
  <c r="D956" i="3"/>
  <c r="D957" i="3"/>
  <c r="D958" i="3"/>
  <c r="D959" i="3"/>
  <c r="D960" i="3"/>
  <c r="D962" i="3"/>
  <c r="D963" i="3"/>
  <c r="D964" i="3"/>
  <c r="D965" i="3"/>
  <c r="D966" i="3"/>
  <c r="D967" i="3"/>
  <c r="D969" i="3"/>
  <c r="D970" i="3"/>
  <c r="D972" i="3"/>
  <c r="D973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9" i="3"/>
  <c r="D1000" i="3"/>
  <c r="D1001" i="3"/>
  <c r="D1002" i="3"/>
  <c r="D1003" i="3"/>
  <c r="D1004" i="3"/>
  <c r="D1005" i="3"/>
  <c r="D1006" i="3"/>
  <c r="D1007" i="3"/>
  <c r="D1009" i="3"/>
  <c r="D1010" i="3"/>
  <c r="D1011" i="3"/>
  <c r="D1012" i="3"/>
  <c r="D1013" i="3"/>
  <c r="D1014" i="3"/>
  <c r="D1015" i="3"/>
  <c r="D1016" i="3"/>
  <c r="D1017" i="3"/>
  <c r="D1019" i="3"/>
  <c r="D1020" i="3"/>
  <c r="D1021" i="3"/>
  <c r="D1022" i="3"/>
  <c r="D1024" i="3"/>
  <c r="D1025" i="3"/>
  <c r="D1026" i="3"/>
  <c r="D1027" i="3"/>
  <c r="D1028" i="3"/>
  <c r="D1029" i="3"/>
  <c r="D1031" i="3"/>
  <c r="D1032" i="3"/>
  <c r="D1033" i="3"/>
  <c r="D1034" i="3"/>
  <c r="D1036" i="3"/>
  <c r="D1037" i="3"/>
  <c r="D1040" i="3"/>
  <c r="D1041" i="3"/>
  <c r="D1042" i="3"/>
  <c r="D1043" i="3"/>
  <c r="D1044" i="3"/>
  <c r="D1045" i="3"/>
  <c r="D1046" i="3"/>
  <c r="D1047" i="3"/>
  <c r="D1048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6" i="3"/>
  <c r="D1067" i="3"/>
  <c r="D1068" i="3"/>
  <c r="D1069" i="3"/>
  <c r="D1071" i="3"/>
  <c r="D1072" i="3"/>
  <c r="D1073" i="3"/>
  <c r="D1074" i="3"/>
  <c r="D1075" i="3"/>
  <c r="D1076" i="3"/>
  <c r="D1077" i="3"/>
  <c r="D1078" i="3"/>
  <c r="D1079" i="3"/>
  <c r="D1080" i="3"/>
  <c r="D1082" i="3"/>
  <c r="D1083" i="3"/>
  <c r="D1084" i="3"/>
  <c r="D1085" i="3"/>
  <c r="D1086" i="3"/>
  <c r="D1087" i="3"/>
  <c r="D1089" i="3"/>
  <c r="D1090" i="3"/>
  <c r="D1091" i="3"/>
  <c r="D1092" i="3"/>
  <c r="D1093" i="3"/>
  <c r="D1094" i="3"/>
  <c r="D1096" i="3"/>
  <c r="D1097" i="3"/>
  <c r="D1098" i="3"/>
  <c r="D1099" i="3"/>
  <c r="D1100" i="3"/>
  <c r="D1103" i="3"/>
  <c r="D1104" i="3"/>
  <c r="D1105" i="3"/>
  <c r="D1106" i="3"/>
  <c r="D1107" i="3"/>
  <c r="D1108" i="3"/>
  <c r="D1109" i="3"/>
  <c r="D1110" i="3"/>
  <c r="D1111" i="3"/>
  <c r="D1113" i="3"/>
  <c r="D1114" i="3"/>
  <c r="D1115" i="3"/>
  <c r="D1116" i="3"/>
  <c r="D1117" i="3"/>
  <c r="D1119" i="3"/>
  <c r="D1120" i="3"/>
  <c r="D1123" i="3"/>
  <c r="D1124" i="3"/>
  <c r="D1125" i="3"/>
  <c r="D1126" i="3"/>
  <c r="D1127" i="3"/>
  <c r="D1128" i="3"/>
  <c r="D1130" i="3"/>
  <c r="D1131" i="3"/>
  <c r="D1132" i="3"/>
  <c r="D1133" i="3"/>
  <c r="D1134" i="3"/>
  <c r="D1135" i="3"/>
  <c r="D1136" i="3"/>
  <c r="D1137" i="3"/>
  <c r="D1138" i="3"/>
  <c r="D1140" i="3"/>
  <c r="D1141" i="3"/>
  <c r="D1142" i="3"/>
  <c r="D1143" i="3"/>
  <c r="D1144" i="3"/>
  <c r="D1146" i="3"/>
  <c r="D1147" i="3"/>
  <c r="D1149" i="3"/>
  <c r="D1151" i="3"/>
  <c r="D1152" i="3"/>
  <c r="D1153" i="3"/>
  <c r="D1154" i="3"/>
  <c r="D1155" i="3"/>
  <c r="D1156" i="3"/>
  <c r="D1157" i="3"/>
  <c r="D1158" i="3"/>
  <c r="D1159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4" i="3"/>
  <c r="D1207" i="3"/>
  <c r="D1208" i="3"/>
  <c r="D1209" i="3"/>
  <c r="D1210" i="3"/>
  <c r="D1211" i="3"/>
  <c r="D1212" i="3"/>
  <c r="D1213" i="3"/>
  <c r="D1214" i="3"/>
  <c r="D1215" i="3"/>
  <c r="D1216" i="3"/>
  <c r="D1218" i="3"/>
  <c r="D1219" i="3"/>
  <c r="D1220" i="3"/>
  <c r="D1221" i="3"/>
  <c r="D1222" i="3"/>
  <c r="D1224" i="3"/>
  <c r="D1225" i="3"/>
  <c r="D1226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7" i="3"/>
  <c r="D1248" i="3"/>
  <c r="D1249" i="3"/>
  <c r="D1250" i="3"/>
  <c r="D1251" i="3"/>
  <c r="D1254" i="3"/>
  <c r="D1255" i="3"/>
  <c r="D1256" i="3"/>
  <c r="D1257" i="3"/>
  <c r="D1258" i="3"/>
  <c r="D1260" i="3"/>
  <c r="D1261" i="3"/>
  <c r="D1262" i="3"/>
  <c r="D1263" i="3"/>
  <c r="D1264" i="3"/>
  <c r="D1265" i="3"/>
  <c r="D1266" i="3"/>
  <c r="D1267" i="3"/>
  <c r="D1268" i="3"/>
  <c r="D1269" i="3"/>
  <c r="D1270" i="3"/>
  <c r="D1273" i="3"/>
  <c r="D1274" i="3"/>
  <c r="D1275" i="3"/>
  <c r="D1276" i="3"/>
  <c r="D1277" i="3"/>
  <c r="D1278" i="3"/>
  <c r="D1279" i="3"/>
  <c r="D1280" i="3"/>
  <c r="D1281" i="3"/>
  <c r="D1282" i="3"/>
  <c r="D1283" i="3"/>
  <c r="D1285" i="3"/>
  <c r="D1286" i="3"/>
  <c r="D1287" i="3"/>
  <c r="D1288" i="3"/>
  <c r="D1289" i="3"/>
  <c r="D1291" i="3"/>
  <c r="D1292" i="3"/>
  <c r="D1293" i="3"/>
  <c r="D1294" i="3"/>
  <c r="D1295" i="3"/>
  <c r="D1297" i="3"/>
  <c r="D1298" i="3"/>
  <c r="D1299" i="3"/>
  <c r="D1300" i="3"/>
  <c r="D1301" i="3"/>
  <c r="D1302" i="3"/>
  <c r="D1303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8" i="3"/>
  <c r="D1319" i="3"/>
  <c r="D1320" i="3"/>
  <c r="D1322" i="3"/>
  <c r="D1323" i="3"/>
  <c r="D1324" i="3"/>
  <c r="D1326" i="3"/>
  <c r="D1327" i="3"/>
  <c r="D1330" i="3"/>
  <c r="D1332" i="3"/>
  <c r="D1334" i="3"/>
  <c r="D1335" i="3"/>
  <c r="D1145" i="3"/>
  <c r="D1122" i="3"/>
  <c r="D1118" i="3"/>
  <c r="D1023" i="3"/>
  <c r="D975" i="3"/>
  <c r="D954" i="3"/>
  <c r="D953" i="3"/>
  <c r="D857" i="3"/>
  <c r="D838" i="3"/>
  <c r="D776" i="3"/>
  <c r="D757" i="3"/>
  <c r="D737" i="3"/>
  <c r="D730" i="3"/>
  <c r="D685" i="3"/>
  <c r="D629" i="3"/>
  <c r="D519" i="3"/>
  <c r="D419" i="3"/>
  <c r="D335" i="3"/>
  <c r="D300" i="3"/>
  <c r="D262" i="3"/>
  <c r="D82" i="3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0" i="2"/>
  <c r="D33" i="2"/>
  <c r="D34" i="2"/>
  <c r="D35" i="2"/>
  <c r="D36" i="2"/>
  <c r="D39" i="2"/>
  <c r="D40" i="2"/>
  <c r="D41" i="2"/>
  <c r="D42" i="2"/>
  <c r="D43" i="2"/>
  <c r="D58" i="2"/>
  <c r="D59" i="2"/>
  <c r="D60" i="2"/>
  <c r="D61" i="2"/>
  <c r="D62" i="2"/>
  <c r="D63" i="2"/>
  <c r="D64" i="2"/>
  <c r="D67" i="2"/>
  <c r="D72" i="2"/>
  <c r="D73" i="2"/>
  <c r="D69" i="2"/>
  <c r="D15" i="5"/>
  <c r="D37" i="2"/>
  <c r="D11" i="5"/>
  <c r="C36" i="5"/>
  <c r="K29" i="5" l="1"/>
  <c r="K31" i="5"/>
  <c r="K32" i="5"/>
  <c r="K30" i="5"/>
  <c r="D9" i="5"/>
  <c r="D68" i="2"/>
  <c r="D7" i="2"/>
  <c r="D38" i="2"/>
  <c r="D12" i="5"/>
  <c r="D70" i="2"/>
  <c r="D16" i="5"/>
  <c r="D32" i="2"/>
  <c r="D8" i="5"/>
  <c r="D65" i="2"/>
  <c r="D14" i="5"/>
  <c r="D890" i="3"/>
  <c r="D1070" i="3"/>
  <c r="D1102" i="3"/>
  <c r="D43" i="4"/>
  <c r="D32" i="4"/>
  <c r="D50" i="4"/>
  <c r="D67" i="4"/>
  <c r="D39" i="4"/>
  <c r="D46" i="4"/>
  <c r="D53" i="4"/>
  <c r="D62" i="4"/>
  <c r="D70" i="4"/>
  <c r="D13" i="4"/>
  <c r="D24" i="4"/>
  <c r="D84" i="4"/>
  <c r="D8" i="4"/>
  <c r="D81" i="4"/>
  <c r="D75" i="4"/>
  <c r="D85" i="4"/>
  <c r="D77" i="4"/>
  <c r="D1333" i="3"/>
  <c r="D1259" i="3"/>
  <c r="D711" i="3"/>
  <c r="D682" i="3"/>
  <c r="D622" i="3"/>
  <c r="D600" i="3"/>
  <c r="D399" i="3"/>
  <c r="D377" i="3"/>
  <c r="D326" i="3"/>
  <c r="D234" i="3"/>
  <c r="D200" i="3"/>
  <c r="D104" i="3"/>
  <c r="D1246" i="3"/>
  <c r="D21" i="3"/>
  <c r="D63" i="3"/>
  <c r="D143" i="3"/>
  <c r="D171" i="3"/>
  <c r="D251" i="3"/>
  <c r="D269" i="3"/>
  <c r="D282" i="3"/>
  <c r="D530" i="3"/>
  <c r="D670" i="3"/>
  <c r="D806" i="3"/>
  <c r="D1030" i="3"/>
  <c r="D1206" i="3"/>
  <c r="D854" i="3"/>
  <c r="D30" i="3"/>
  <c r="D74" i="3"/>
  <c r="D178" i="3"/>
  <c r="D206" i="3"/>
  <c r="D1329" i="3"/>
  <c r="D464" i="3"/>
  <c r="D485" i="3"/>
  <c r="D803" i="3"/>
  <c r="D813" i="3"/>
  <c r="D1088" i="3"/>
  <c r="D1223" i="3"/>
  <c r="D1150" i="3"/>
  <c r="D1317" i="3"/>
  <c r="D439" i="3"/>
  <c r="D1049" i="3"/>
  <c r="D998" i="3"/>
  <c r="K16" i="5"/>
  <c r="D654" i="3"/>
  <c r="D666" i="3"/>
  <c r="D1188" i="3"/>
  <c r="D1296" i="3"/>
  <c r="D1325" i="3"/>
  <c r="D41" i="3"/>
  <c r="D124" i="3"/>
  <c r="D157" i="3"/>
  <c r="D185" i="3"/>
  <c r="D212" i="3"/>
  <c r="D245" i="3"/>
  <c r="D294" i="3"/>
  <c r="D318" i="3"/>
  <c r="D359" i="3"/>
  <c r="D387" i="3"/>
  <c r="D411" i="3"/>
  <c r="D429" i="3"/>
  <c r="D453" i="3"/>
  <c r="D474" i="3"/>
  <c r="D539" i="3"/>
  <c r="D579" i="3"/>
  <c r="D614" i="3"/>
  <c r="D646" i="3"/>
  <c r="D660" i="3"/>
  <c r="D674" i="3"/>
  <c r="D693" i="3"/>
  <c r="D726" i="3"/>
  <c r="D745" i="3"/>
  <c r="D762" i="3"/>
  <c r="D790" i="3"/>
  <c r="D809" i="3"/>
  <c r="D821" i="3"/>
  <c r="D852" i="3"/>
  <c r="D861" i="3"/>
  <c r="D943" i="3"/>
  <c r="D971" i="3"/>
  <c r="D1018" i="3"/>
  <c r="D1039" i="3"/>
  <c r="D1081" i="3"/>
  <c r="D1112" i="3"/>
  <c r="D1139" i="3"/>
  <c r="D1161" i="3"/>
  <c r="D1253" i="3"/>
  <c r="D1290" i="3"/>
  <c r="D1321" i="3"/>
  <c r="D9" i="3"/>
  <c r="D52" i="3"/>
  <c r="D91" i="3"/>
  <c r="D136" i="3"/>
  <c r="D164" i="3"/>
  <c r="D192" i="3"/>
  <c r="D219" i="3"/>
  <c r="D248" i="3"/>
  <c r="D264" i="3"/>
  <c r="D280" i="3"/>
  <c r="D297" i="3"/>
  <c r="D369" i="3"/>
  <c r="D392" i="3"/>
  <c r="D415" i="3"/>
  <c r="D436" i="3"/>
  <c r="D459" i="3"/>
  <c r="D481" i="3"/>
  <c r="D511" i="3"/>
  <c r="D547" i="3"/>
  <c r="D581" i="3"/>
  <c r="D651" i="3"/>
  <c r="D663" i="3"/>
  <c r="D707" i="3"/>
  <c r="D748" i="3"/>
  <c r="D772" i="3"/>
  <c r="D797" i="3"/>
  <c r="D811" i="3"/>
  <c r="D823" i="3"/>
  <c r="D864" i="3"/>
  <c r="D961" i="3"/>
  <c r="D1065" i="3"/>
  <c r="D1095" i="3"/>
  <c r="D1148" i="3"/>
  <c r="D1203" i="3"/>
  <c r="D1228" i="3"/>
  <c r="D1304" i="3"/>
  <c r="D113" i="3"/>
  <c r="D151" i="3"/>
  <c r="D257" i="3"/>
  <c r="D275" i="3"/>
  <c r="D284" i="3"/>
  <c r="D311" i="3"/>
  <c r="D349" i="3"/>
  <c r="D383" i="3"/>
  <c r="D405" i="3"/>
  <c r="D423" i="3"/>
  <c r="D444" i="3"/>
  <c r="D469" i="3"/>
  <c r="D489" i="3"/>
  <c r="D571" i="3"/>
  <c r="D604" i="3"/>
  <c r="D637" i="3"/>
  <c r="D657" i="3"/>
  <c r="D688" i="3"/>
  <c r="D723" i="3"/>
  <c r="D741" i="3"/>
  <c r="D759" i="3"/>
  <c r="D785" i="3"/>
  <c r="D819" i="3"/>
  <c r="D841" i="3"/>
  <c r="D859" i="3"/>
  <c r="D915" i="3"/>
  <c r="D968" i="3"/>
  <c r="D1008" i="3"/>
  <c r="D1035" i="3"/>
  <c r="D1129" i="3"/>
  <c r="D1284" i="3"/>
  <c r="D1331" i="3"/>
  <c r="D278" i="3"/>
  <c r="D1217" i="3"/>
  <c r="D238" i="3"/>
  <c r="D552" i="3"/>
  <c r="D1336" i="3"/>
  <c r="D1272" i="3"/>
  <c r="D495" i="3"/>
  <c r="K8" i="5"/>
  <c r="K10" i="5"/>
  <c r="D66" i="2"/>
  <c r="D10" i="5"/>
  <c r="D6" i="2"/>
  <c r="D22" i="2"/>
  <c r="D71" i="2"/>
  <c r="K18" i="5" l="1"/>
  <c r="K13" i="5"/>
  <c r="K19" i="5"/>
  <c r="K23" i="5"/>
  <c r="K20" i="5"/>
  <c r="K14" i="5"/>
  <c r="K26" i="5"/>
  <c r="K11" i="5"/>
  <c r="K15" i="5"/>
  <c r="K9" i="5"/>
  <c r="K28" i="5"/>
  <c r="D36" i="5"/>
  <c r="D7" i="5"/>
  <c r="D761" i="3"/>
  <c r="D1227" i="3"/>
  <c r="K25" i="5"/>
  <c r="D1205" i="3"/>
  <c r="K24" i="5"/>
  <c r="D438" i="3"/>
  <c r="K12" i="5"/>
  <c r="D1101" i="3"/>
  <c r="K21" i="5"/>
  <c r="D840" i="3"/>
  <c r="K17" i="5"/>
  <c r="D7" i="4"/>
  <c r="D687" i="3"/>
  <c r="D277" i="3"/>
  <c r="D1038" i="3"/>
  <c r="D1160" i="3"/>
  <c r="D551" i="3"/>
  <c r="D8" i="3"/>
  <c r="D494" i="3"/>
  <c r="D296" i="3"/>
  <c r="D237" i="3"/>
  <c r="D1328" i="3"/>
  <c r="D863" i="3"/>
  <c r="D974" i="3"/>
  <c r="D386" i="3"/>
  <c r="D1271" i="3"/>
  <c r="D1121" i="3"/>
  <c r="D31" i="2"/>
  <c r="K34" i="5" l="1"/>
  <c r="D88" i="4"/>
  <c r="D87" i="4"/>
  <c r="D7" i="3"/>
  <c r="J7" i="5" l="1"/>
  <c r="L7" i="5"/>
  <c r="L36" i="5" l="1"/>
  <c r="M36" i="5" s="1"/>
  <c r="M7" i="5"/>
  <c r="J36" i="5"/>
  <c r="K7" i="5"/>
  <c r="F63" i="4"/>
  <c r="F50" i="4"/>
  <c r="F55" i="4"/>
  <c r="F65" i="4"/>
  <c r="F25" i="4"/>
  <c r="F42" i="4"/>
  <c r="F60" i="4"/>
  <c r="F44" i="4"/>
  <c r="F16" i="4"/>
  <c r="F80" i="4"/>
  <c r="F83" i="4"/>
  <c r="F67" i="4"/>
  <c r="F47" i="4"/>
  <c r="F27" i="4"/>
  <c r="F75" i="4"/>
  <c r="F19" i="4"/>
  <c r="F89" i="4"/>
  <c r="F78" i="4"/>
  <c r="F66" i="4"/>
  <c r="F38" i="4"/>
  <c r="F30" i="4"/>
  <c r="F71" i="4"/>
  <c r="F59" i="4"/>
  <c r="F22" i="4"/>
  <c r="F14" i="4"/>
  <c r="F88" i="4"/>
  <c r="F77" i="4"/>
  <c r="F69" i="4"/>
  <c r="F57" i="4"/>
  <c r="F49" i="4"/>
  <c r="F37" i="4"/>
  <c r="F29" i="4"/>
  <c r="F13" i="4"/>
  <c r="F61" i="4"/>
  <c r="F54" i="4"/>
  <c r="F45" i="4"/>
  <c r="F35" i="4"/>
  <c r="F17" i="4"/>
  <c r="F85" i="4"/>
  <c r="F72" i="4"/>
  <c r="F64" i="4"/>
  <c r="F56" i="4"/>
  <c r="F48" i="4"/>
  <c r="F40" i="4"/>
  <c r="F28" i="4"/>
  <c r="F20" i="4"/>
  <c r="F12" i="4"/>
  <c r="F39" i="4"/>
  <c r="F32" i="4"/>
  <c r="F43" i="4"/>
  <c r="F74" i="4"/>
  <c r="F87" i="4"/>
  <c r="F79" i="4"/>
  <c r="F31" i="4"/>
  <c r="F84" i="4"/>
  <c r="F23" i="4"/>
  <c r="F15" i="4"/>
  <c r="F82" i="4"/>
  <c r="F70" i="4"/>
  <c r="F34" i="4"/>
  <c r="F26" i="4"/>
  <c r="F62" i="4"/>
  <c r="F18" i="4"/>
  <c r="F11" i="4"/>
  <c r="F81" i="4"/>
  <c r="F73" i="4"/>
  <c r="F53" i="4"/>
  <c r="F41" i="4"/>
  <c r="F33" i="4"/>
  <c r="F9" i="4"/>
  <c r="F58" i="4"/>
  <c r="F51" i="4"/>
  <c r="F21" i="4"/>
  <c r="F10" i="4"/>
  <c r="F76" i="4"/>
  <c r="F68" i="4"/>
  <c r="F52" i="4"/>
  <c r="F36" i="4"/>
  <c r="F24" i="4"/>
  <c r="F8" i="4"/>
  <c r="F46" i="4"/>
  <c r="F7" i="4"/>
  <c r="F86" i="4"/>
  <c r="K36" i="5" l="1"/>
</calcChain>
</file>

<file path=xl/sharedStrings.xml><?xml version="1.0" encoding="utf-8"?>
<sst xmlns="http://schemas.openxmlformats.org/spreadsheetml/2006/main" count="1589" uniqueCount="1214">
  <si>
    <t>编制单位：鹤山市财政局</t>
  </si>
  <si>
    <t>科目号</t>
    <phoneticPr fontId="4" type="noConversion"/>
  </si>
  <si>
    <t>科目名称</t>
    <phoneticPr fontId="4" type="noConversion"/>
  </si>
  <si>
    <t>二、转移性收入</t>
    <phoneticPr fontId="4" type="noConversion"/>
  </si>
  <si>
    <t>返还性收入</t>
    <phoneticPr fontId="4" type="noConversion"/>
  </si>
  <si>
    <t>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</si>
  <si>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</si>
  <si>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</si>
  <si>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五、调入资金</t>
    <phoneticPr fontId="4" type="noConversion"/>
  </si>
  <si>
    <t>六、动用预算稳定调节基金</t>
    <phoneticPr fontId="4" type="noConversion"/>
  </si>
  <si>
    <t>科目号</t>
    <phoneticPr fontId="4" type="noConversion"/>
  </si>
  <si>
    <t>科目名称</t>
    <phoneticPr fontId="4" type="noConversion"/>
  </si>
  <si>
    <t>七、镇上解县</t>
    <phoneticPr fontId="4" type="noConversion"/>
  </si>
  <si>
    <t>调整金额</t>
    <phoneticPr fontId="4" type="noConversion"/>
  </si>
  <si>
    <t>调整后
预算数</t>
  </si>
  <si>
    <t>（功能分类支出）</t>
    <phoneticPr fontId="4" type="noConversion"/>
  </si>
  <si>
    <t>科目号</t>
    <phoneticPr fontId="4" type="noConversion"/>
  </si>
  <si>
    <t>科目名称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</si>
  <si>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</si>
  <si>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</si>
  <si>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</si>
  <si>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</si>
  <si>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</si>
  <si>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</si>
  <si>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</si>
  <si>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</si>
  <si>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</si>
  <si>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</si>
  <si>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</si>
  <si>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政协会议</t>
  </si>
  <si>
    <t>委员视察</t>
  </si>
  <si>
    <t>参政议政</t>
  </si>
  <si>
    <t>其他政协事务支出</t>
  </si>
  <si>
    <t>专项服务</t>
  </si>
  <si>
    <t>政务公开审批</t>
  </si>
  <si>
    <t>信访事务</t>
  </si>
  <si>
    <t>参事事务</t>
  </si>
  <si>
    <t>其他政府办公厅（室）及相关机构事务支出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</si>
  <si>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</si>
  <si>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</si>
  <si>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</si>
  <si>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</si>
  <si>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</si>
  <si>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</si>
  <si>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</si>
  <si>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</si>
  <si>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</si>
  <si>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</si>
  <si>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</si>
  <si>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</si>
  <si>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</si>
  <si>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</si>
  <si>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</si>
  <si>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</si>
  <si>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</si>
  <si>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</si>
  <si>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其他税收事务支出</t>
  </si>
  <si>
    <t>审计业务</t>
  </si>
  <si>
    <t>审计管理</t>
  </si>
  <si>
    <t>其他审计事务支出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</si>
  <si>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</si>
  <si>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</si>
  <si>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</si>
  <si>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</si>
  <si>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</si>
  <si>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</si>
  <si>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</si>
  <si>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>大案要案查处</t>
  </si>
  <si>
    <t>派驻派出机构</t>
  </si>
  <si>
    <t>其他纪检监察事务支出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</si>
  <si>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</si>
  <si>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</si>
  <si>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</si>
  <si>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</si>
  <si>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</si>
  <si>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</si>
  <si>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专利审批</t>
  </si>
  <si>
    <t>知识产权宏观管理</t>
  </si>
  <si>
    <t>商标管理</t>
  </si>
  <si>
    <t>原产地地理标志管理</t>
  </si>
  <si>
    <t>其他知识产权事务支出</t>
  </si>
  <si>
    <t>民族工作专项</t>
  </si>
  <si>
    <t>其他民族事务支出</t>
  </si>
  <si>
    <t>港澳事务</t>
  </si>
  <si>
    <t>台湾事务</t>
  </si>
  <si>
    <t>其他港澳台事务支出</t>
  </si>
  <si>
    <t>档案馆</t>
  </si>
  <si>
    <t>其他档案事务支出</t>
  </si>
  <si>
    <t>其他民主党派及工商联事务支出</t>
  </si>
  <si>
    <t>工会事务</t>
  </si>
  <si>
    <t>其他群众团体事务支出</t>
  </si>
  <si>
    <t>专项业务</t>
  </si>
  <si>
    <t>其他党委办公厅（室）及相关机构事务支出</t>
  </si>
  <si>
    <t>公务员事务</t>
  </si>
  <si>
    <t>其他组织事务支出</t>
  </si>
  <si>
    <t>其他宣传事务支出</t>
  </si>
  <si>
    <t>宗教事务</t>
  </si>
  <si>
    <t>华侨事务</t>
  </si>
  <si>
    <t>其他统战事务支出</t>
  </si>
  <si>
    <t>其他对外联络事务支出</t>
  </si>
  <si>
    <t>其他共产党事务支出</t>
  </si>
  <si>
    <t>其他网信事务支出</t>
  </si>
  <si>
    <t>药品事务</t>
  </si>
  <si>
    <t>医疗器械事务</t>
  </si>
  <si>
    <t>化妆品事务</t>
  </si>
  <si>
    <t>其他市场监督管理事务</t>
  </si>
  <si>
    <t>国家赔偿费用支出</t>
  </si>
  <si>
    <t>其他一般公共服务支出</t>
  </si>
  <si>
    <t>外交支出</t>
  </si>
  <si>
    <t>其他外交管理事务支出</t>
  </si>
  <si>
    <t>驻外使领馆(团、处)</t>
  </si>
  <si>
    <t>其他驻外机构支出</t>
  </si>
  <si>
    <t>援外优惠贷款贴息</t>
  </si>
  <si>
    <t>对外援助</t>
  </si>
  <si>
    <t>国际组织会费</t>
  </si>
  <si>
    <t>国际组织捐赠</t>
  </si>
  <si>
    <t>维和摊款</t>
  </si>
  <si>
    <t>国际组织股金及基金</t>
  </si>
  <si>
    <t>其他国际组织支出</t>
  </si>
  <si>
    <t>在华国际会议</t>
  </si>
  <si>
    <t>国际交流活动</t>
  </si>
  <si>
    <t>其他对外合作与交流支出</t>
  </si>
  <si>
    <t>对外宣传</t>
  </si>
  <si>
    <t>边界勘界</t>
  </si>
  <si>
    <t>边界联检</t>
  </si>
  <si>
    <t>边界界桩维护</t>
  </si>
  <si>
    <t>其他支出</t>
  </si>
  <si>
    <t>其他国际发展合作支出</t>
  </si>
  <si>
    <t>其他外交支出</t>
  </si>
  <si>
    <t>国防支出</t>
  </si>
  <si>
    <t>现役部队</t>
  </si>
  <si>
    <t>国防科研事业</t>
  </si>
  <si>
    <t>专项工程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</si>
  <si>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</si>
  <si>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</si>
  <si>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</si>
  <si>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</si>
  <si>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</si>
  <si>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</si>
  <si>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</si>
  <si>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>其他国防支出</t>
  </si>
  <si>
    <t>公共安全支出</t>
  </si>
  <si>
    <t>武装警察部队</t>
  </si>
  <si>
    <t>其他武装警察部队支出</t>
  </si>
  <si>
    <t>执法办案</t>
  </si>
  <si>
    <t>特别业务</t>
  </si>
  <si>
    <t>其他公安支出</t>
  </si>
  <si>
    <t>安全业务</t>
  </si>
  <si>
    <t>其他国家安全支出</t>
  </si>
  <si>
    <t>“两房”建设</t>
  </si>
  <si>
    <t>检察监督</t>
  </si>
  <si>
    <t>其他检察支出</t>
  </si>
  <si>
    <t>案件审判</t>
  </si>
  <si>
    <t>案件执行</t>
  </si>
  <si>
    <t>“两庭”建设</t>
  </si>
  <si>
    <t>其他法院支出</t>
  </si>
  <si>
    <t>基层司法业务</t>
  </si>
  <si>
    <t>普法宣传</t>
  </si>
  <si>
    <t>国家统一法律职业资格考试</t>
  </si>
  <si>
    <t>社区矫正</t>
  </si>
  <si>
    <t>其他司法支出</t>
  </si>
  <si>
    <t>狱政设施建设</t>
  </si>
  <si>
    <t>其他监狱支出</t>
  </si>
  <si>
    <t>强制隔离戒毒人员生活</t>
  </si>
  <si>
    <t>强制隔离戒毒人员教育</t>
  </si>
  <si>
    <t>所政设施建设</t>
  </si>
  <si>
    <t>其他强制隔离戒毒支出</t>
  </si>
  <si>
    <t>保密技术</t>
  </si>
  <si>
    <t>保密管理</t>
  </si>
  <si>
    <t>其他国家保密支出</t>
  </si>
  <si>
    <t>缉私业务</t>
  </si>
  <si>
    <t>其他缉私警察支出</t>
  </si>
  <si>
    <t>教育支出</t>
  </si>
  <si>
    <t>其他教育管理事务支出</t>
  </si>
  <si>
    <t>学前教育</t>
  </si>
  <si>
    <t>小学教育</t>
  </si>
  <si>
    <t>初中教育</t>
  </si>
  <si>
    <t>高中教育</t>
  </si>
  <si>
    <t>高等教育</t>
  </si>
  <si>
    <t>其他普通教育支出</t>
  </si>
  <si>
    <t>初等职业教育</t>
  </si>
  <si>
    <t>技校教育</t>
  </si>
  <si>
    <t>高等职业教育</t>
  </si>
  <si>
    <t>其他职业教育支出</t>
  </si>
  <si>
    <t>成人初等教育</t>
  </si>
  <si>
    <t>成人中等教育</t>
  </si>
  <si>
    <t>成人高等教育</t>
  </si>
  <si>
    <t>成人广播电视教育</t>
  </si>
  <si>
    <t>其他成人教育支出</t>
  </si>
  <si>
    <t>广播电视学校</t>
  </si>
  <si>
    <t>教育电视台</t>
  </si>
  <si>
    <t>其他广播电视教育支出</t>
  </si>
  <si>
    <t>出国留学教育</t>
  </si>
  <si>
    <t>来华留学教育</t>
  </si>
  <si>
    <t>其他留学教育支出</t>
  </si>
  <si>
    <t>特殊学校教育</t>
  </si>
  <si>
    <t>工读学校教育</t>
  </si>
  <si>
    <t>其他特殊教育支出</t>
  </si>
  <si>
    <t>教师进修</t>
  </si>
  <si>
    <t>干部教育</t>
  </si>
  <si>
    <t>培训支出</t>
  </si>
  <si>
    <t>退役士兵能力提升</t>
  </si>
  <si>
    <t>其他进修及培训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</si>
  <si>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</si>
  <si>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</si>
  <si>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</si>
  <si>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</si>
  <si>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</si>
  <si>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</si>
  <si>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</si>
  <si>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科学技术支出</t>
  </si>
  <si>
    <t>其他科学技术管理事务支出</t>
  </si>
  <si>
    <t>机构运行</t>
  </si>
  <si>
    <t>自然科学基金</t>
  </si>
  <si>
    <t>重大科学工程</t>
  </si>
  <si>
    <t>专项基础科研</t>
  </si>
  <si>
    <t>专项技术基础</t>
  </si>
  <si>
    <t>其他基础研究支出</t>
  </si>
  <si>
    <t>社会公益研究</t>
  </si>
  <si>
    <t>高技术研究</t>
  </si>
  <si>
    <t>专项科研试制</t>
  </si>
  <si>
    <t>其他应用研究支出</t>
  </si>
  <si>
    <t>科技成果转化与扩散</t>
  </si>
  <si>
    <t>其他技术研究与开发支出</t>
  </si>
  <si>
    <t>技术创新服务体系</t>
  </si>
  <si>
    <t>科技条件专项</t>
  </si>
  <si>
    <t>其他科技条件与服务支出</t>
  </si>
  <si>
    <t>社会科学研究机构</t>
  </si>
  <si>
    <t>社会科学研究</t>
  </si>
  <si>
    <t>社科基金支出</t>
  </si>
  <si>
    <t>其他社会科学支出</t>
  </si>
  <si>
    <t>科普活动</t>
  </si>
  <si>
    <t>青少年科技活动</t>
  </si>
  <si>
    <t>学术交流活动</t>
  </si>
  <si>
    <t>科技馆站</t>
  </si>
  <si>
    <t>其他科学技术普及支出</t>
  </si>
  <si>
    <t>国际交流与合作</t>
  </si>
  <si>
    <t>重大科技合作项目</t>
  </si>
  <si>
    <t>其他科技交流与合作支出</t>
  </si>
  <si>
    <t>科技重大专项</t>
  </si>
  <si>
    <t>重点研发计划</t>
  </si>
  <si>
    <t>科技奖励</t>
  </si>
  <si>
    <t>核应急</t>
  </si>
  <si>
    <t>转制科研机构</t>
  </si>
  <si>
    <t>其他科学技术支出</t>
  </si>
  <si>
    <t>文化旅游体育与传媒支出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</si>
  <si>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</si>
  <si>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</si>
  <si>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</si>
  <si>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</si>
  <si>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</si>
  <si>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</si>
  <si>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</si>
  <si>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</si>
  <si>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</si>
  <si>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</si>
  <si>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其他文化和旅游支出</t>
  </si>
  <si>
    <t>文物保护</t>
  </si>
  <si>
    <t>博物馆</t>
  </si>
  <si>
    <t>历史名城与古迹</t>
  </si>
  <si>
    <t>其他文物支出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</si>
  <si>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</si>
  <si>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</si>
  <si>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</si>
  <si>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</si>
  <si>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</si>
  <si>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</si>
  <si>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</si>
  <si>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新闻通讯</t>
  </si>
  <si>
    <t>出版发行</t>
  </si>
  <si>
    <t>版权管理</t>
  </si>
  <si>
    <t>电影</t>
  </si>
  <si>
    <t>其他新闻出版电影支出</t>
  </si>
  <si>
    <t>其他广播电视支出</t>
  </si>
  <si>
    <t>宣传文化发展专项支出</t>
  </si>
  <si>
    <t>文化产业发展专项支出</t>
  </si>
  <si>
    <t>社会保障和就业支出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</si>
  <si>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</si>
  <si>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</si>
  <si>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</si>
  <si>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</si>
  <si>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</si>
  <si>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</si>
  <si>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</si>
  <si>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</si>
  <si>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</si>
  <si>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>行政区划和地名管理</t>
  </si>
  <si>
    <t>其他民政管理事务支出</t>
  </si>
  <si>
    <t>用一般公共预算补充基金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</si>
  <si>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</si>
  <si>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</si>
  <si>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</si>
  <si>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</si>
  <si>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</si>
  <si>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</si>
  <si>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</si>
  <si>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</si>
  <si>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</si>
  <si>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</si>
  <si>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</si>
  <si>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</si>
  <si>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</si>
  <si>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</si>
  <si>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</si>
  <si>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企业关闭破产补助</t>
  </si>
  <si>
    <t>厂办大集体改革补助</t>
  </si>
  <si>
    <t>其他企业改革发展补助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</si>
  <si>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</si>
  <si>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</si>
  <si>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</si>
  <si>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</si>
  <si>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</si>
  <si>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</si>
  <si>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</si>
  <si>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其他就业补助支出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</si>
  <si>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</si>
  <si>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</si>
  <si>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</si>
  <si>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</si>
  <si>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</si>
  <si>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</si>
  <si>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</si>
  <si>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</si>
  <si>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</si>
  <si>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</si>
  <si>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</si>
  <si>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</si>
  <si>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儿童福利</t>
  </si>
  <si>
    <t>老年福利</t>
  </si>
  <si>
    <t>殡葬</t>
  </si>
  <si>
    <t>社会福利事业单位</t>
  </si>
  <si>
    <t>其他社会福利支出</t>
  </si>
  <si>
    <t>残疾人康复</t>
  </si>
  <si>
    <t>残疾人体育</t>
  </si>
  <si>
    <t>残疾人生活和护理补贴</t>
  </si>
  <si>
    <t>其他残疾人事业支出</t>
  </si>
  <si>
    <t>其他红十字事业支出</t>
  </si>
  <si>
    <t>城市最低生活保障金支出</t>
  </si>
  <si>
    <t>农村最低生活保障金支出</t>
  </si>
  <si>
    <t>临时救助支出</t>
  </si>
  <si>
    <t>流浪乞讨人员救助支出</t>
  </si>
  <si>
    <t>城市特困人员救助供养支出</t>
  </si>
  <si>
    <t>农村特困人员救助供养支出</t>
  </si>
  <si>
    <t>交强险增值税补助基金支出</t>
  </si>
  <si>
    <t>交强险罚款收入补助基金支出</t>
  </si>
  <si>
    <t>其他城市生活救助</t>
  </si>
  <si>
    <t>其他农村生活救助</t>
  </si>
  <si>
    <t>财政对企业职工基本养老保险基金的补助</t>
  </si>
  <si>
    <t>财政对城乡居民基本养老保险基金的补助</t>
  </si>
  <si>
    <t>财政对其他基本养老保险基金的补助</t>
  </si>
  <si>
    <t>财政对失业保险基金的补助</t>
  </si>
  <si>
    <t>财政对工伤保险基金的补助</t>
  </si>
  <si>
    <t>其他财政对社会保险基金的补助</t>
  </si>
  <si>
    <t>拥军优属</t>
  </si>
  <si>
    <t>其他退役军人事务管理支出</t>
  </si>
  <si>
    <t>其他社会保障和就业支出</t>
  </si>
  <si>
    <t>卫生健康支出</t>
  </si>
  <si>
    <t>其他卫生健康管理事务支出</t>
  </si>
  <si>
    <t>综合医院</t>
  </si>
  <si>
    <t>中医（民族）医院</t>
  </si>
  <si>
    <t>传染病医院</t>
  </si>
  <si>
    <t>职业病防治医院</t>
  </si>
  <si>
    <t>精神病医院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</si>
  <si>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</si>
  <si>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</si>
  <si>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</si>
  <si>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</si>
  <si>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</si>
  <si>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</si>
  <si>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>城市社区卫生机构</t>
  </si>
  <si>
    <t>乡镇卫生院</t>
  </si>
  <si>
    <t>其他基层医疗卫生机构支出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</si>
  <si>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</si>
  <si>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</si>
  <si>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</si>
  <si>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</si>
  <si>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</si>
  <si>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</si>
  <si>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</si>
  <si>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</si>
  <si>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突发公共卫生事件应急处理</t>
  </si>
  <si>
    <t>其他公共卫生支出</t>
  </si>
  <si>
    <t>中医（民族医）药专项</t>
  </si>
  <si>
    <t>其他中医药支出</t>
  </si>
  <si>
    <t>计划生育机构</t>
  </si>
  <si>
    <t>计划生育服务</t>
  </si>
  <si>
    <t>其他计划生育事务支出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</si>
  <si>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</si>
  <si>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</si>
  <si>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</si>
  <si>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</si>
  <si>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</si>
  <si>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</si>
  <si>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>财政对职工基本医疗保险基金的补助</t>
  </si>
  <si>
    <t>财政对城乡居民基本医疗保险基金的补助</t>
  </si>
  <si>
    <t>财政对其他基本医疗保险基金的补助</t>
  </si>
  <si>
    <t>城乡医疗救助</t>
  </si>
  <si>
    <t>疾病应急救助</t>
  </si>
  <si>
    <t>其他医疗救助支出</t>
  </si>
  <si>
    <t>优抚对象医疗补助</t>
  </si>
  <si>
    <t>其他优抚对象医疗支出</t>
  </si>
  <si>
    <t>医疗保障政策管理</t>
  </si>
  <si>
    <t>医疗保障经办事务</t>
  </si>
  <si>
    <t>其他医疗保障管理事务支出</t>
  </si>
  <si>
    <t>老龄卫生健康事务</t>
  </si>
  <si>
    <t>其他卫生健康支出</t>
  </si>
  <si>
    <t>节能环保支出</t>
  </si>
  <si>
    <t>生态环境保护宣传</t>
  </si>
  <si>
    <t>环境保护法规、规划及标准</t>
  </si>
  <si>
    <t>生态环境国际合作及履约</t>
  </si>
  <si>
    <t>生态环境保护行政许可</t>
  </si>
  <si>
    <t>其他环境保护管理事务支出</t>
  </si>
  <si>
    <t>建设项目环评审查与监督</t>
  </si>
  <si>
    <t>核与辐射安全监督</t>
  </si>
  <si>
    <t>其他环境监测与监察支出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</si>
  <si>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</si>
  <si>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</si>
  <si>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</si>
  <si>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</si>
  <si>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</si>
  <si>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</si>
  <si>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</si>
  <si>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>生态保护</t>
  </si>
  <si>
    <t>农村环境保护</t>
  </si>
  <si>
    <t>生物及物种资源保护</t>
  </si>
  <si>
    <t>其他自然生态保护支出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</si>
  <si>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</si>
  <si>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</si>
  <si>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</si>
  <si>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</si>
  <si>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</si>
  <si>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</si>
  <si>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>退耕现金</t>
  </si>
  <si>
    <t>退耕还林粮食折现补贴</t>
  </si>
  <si>
    <t>退耕还林粮食费用补贴</t>
  </si>
  <si>
    <t>退耕还林工程建设</t>
  </si>
  <si>
    <t>京津风沙源治理工程建设</t>
  </si>
  <si>
    <t>其他风沙荒漠治理支出</t>
  </si>
  <si>
    <t>退牧还草工程建设</t>
  </si>
  <si>
    <t>其他退牧还草支出</t>
  </si>
  <si>
    <t>已垦草原退耕还草</t>
  </si>
  <si>
    <t>能源节约利用</t>
  </si>
  <si>
    <t>生态环境监测与信息</t>
  </si>
  <si>
    <t>生态环境执法监察</t>
  </si>
  <si>
    <t>减排专项支出</t>
  </si>
  <si>
    <t>清洁生产专项支出</t>
  </si>
  <si>
    <t>其他污染减排支出</t>
  </si>
  <si>
    <t>可再生能源</t>
  </si>
  <si>
    <t>循环经济</t>
  </si>
  <si>
    <t>能源科技装备</t>
  </si>
  <si>
    <t>能源行业管理</t>
  </si>
  <si>
    <t>能源管理</t>
  </si>
  <si>
    <t>农村电网建设</t>
  </si>
  <si>
    <t>其他能源管理事务支出</t>
  </si>
  <si>
    <t>其他节能环保支出</t>
  </si>
  <si>
    <t>城乡社区支出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</si>
  <si>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</si>
  <si>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</si>
  <si>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</si>
  <si>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</si>
  <si>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</si>
  <si>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</si>
  <si>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</si>
  <si>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>城乡社区规划与管理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</si>
  <si>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</si>
  <si>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</si>
  <si>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</si>
  <si>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</si>
  <si>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</si>
  <si>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</si>
  <si>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</si>
  <si>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</si>
  <si>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</si>
  <si>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</si>
  <si>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</si>
  <si>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</si>
  <si>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对外交流与合作</t>
  </si>
  <si>
    <t>防灾救灾</t>
  </si>
  <si>
    <t>稳定农民收入补贴</t>
  </si>
  <si>
    <t>农业结构调整补贴</t>
  </si>
  <si>
    <t>农产品加工与促销</t>
  </si>
  <si>
    <t>农业资源保护修复与利用</t>
  </si>
  <si>
    <t>农村道路建设</t>
  </si>
  <si>
    <t>对高校毕业生到基层任职补助</t>
  </si>
  <si>
    <t>事业机构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</si>
  <si>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</si>
  <si>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</si>
  <si>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</si>
  <si>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</si>
  <si>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</si>
  <si>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</si>
  <si>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</si>
  <si>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</si>
  <si>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</si>
  <si>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</si>
  <si>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</si>
  <si>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</si>
  <si>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草原管理</t>
  </si>
  <si>
    <t>行业业务管理</t>
  </si>
  <si>
    <t>其他林业和草原支出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</si>
  <si>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</si>
  <si>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</si>
  <si>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</si>
  <si>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</si>
  <si>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</si>
  <si>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</si>
  <si>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</si>
  <si>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</si>
  <si>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</si>
  <si>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</si>
  <si>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</si>
  <si>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</si>
  <si>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</si>
  <si>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</si>
  <si>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</si>
  <si>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</si>
  <si>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</si>
  <si>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农村人蓄饮水</t>
  </si>
  <si>
    <t>其他水利支出</t>
  </si>
  <si>
    <t>农村基础设施建设</t>
  </si>
  <si>
    <t>生产发展</t>
  </si>
  <si>
    <t>社会发展</t>
  </si>
  <si>
    <t>“三西”农业建设专项补助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</si>
  <si>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</si>
  <si>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</si>
  <si>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</si>
  <si>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</si>
  <si>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</si>
  <si>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支持农村金融机构</t>
  </si>
  <si>
    <t>农业保险保费补贴</t>
  </si>
  <si>
    <t>补充创业担保贷款基金</t>
  </si>
  <si>
    <t>其他惠普金融发展支出</t>
  </si>
  <si>
    <t>棉花目标价格补贴</t>
  </si>
  <si>
    <t>其他目标价格补贴</t>
  </si>
  <si>
    <t>化解其他公益性乡村债务支出</t>
  </si>
  <si>
    <t>其他农林水支出</t>
  </si>
  <si>
    <t>交通运输支出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</si>
  <si>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</si>
  <si>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</si>
  <si>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</si>
  <si>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</si>
  <si>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</si>
  <si>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</si>
  <si>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</si>
  <si>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</si>
  <si>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</si>
  <si>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</si>
  <si>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</si>
  <si>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</si>
  <si>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</si>
  <si>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</si>
  <si>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</si>
  <si>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</si>
  <si>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</si>
  <si>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</si>
  <si>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</si>
  <si>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</si>
  <si>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</si>
  <si>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</si>
  <si>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</si>
  <si>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</si>
  <si>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</si>
  <si>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</si>
  <si>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</si>
  <si>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</si>
  <si>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</si>
  <si>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</si>
  <si>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邮政普遍服务与特殊服务</t>
  </si>
  <si>
    <t>其他邮政业支出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</si>
  <si>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</si>
  <si>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</si>
  <si>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</si>
  <si>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</si>
  <si>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>公共交通运营补助</t>
  </si>
  <si>
    <t>其他交通运输支出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</si>
  <si>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</si>
  <si>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</si>
  <si>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</si>
  <si>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</si>
  <si>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</si>
  <si>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</si>
  <si>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</si>
  <si>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</si>
  <si>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</si>
  <si>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</si>
  <si>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</si>
  <si>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</si>
  <si>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</si>
  <si>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</si>
  <si>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</si>
  <si>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</si>
  <si>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</si>
  <si>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</si>
  <si>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其他建筑业支出</t>
  </si>
  <si>
    <t>战备应急</t>
  </si>
  <si>
    <t>专用通信</t>
  </si>
  <si>
    <t>其他工业和信息产业监管支出</t>
  </si>
  <si>
    <t>国有企业监事会专项</t>
  </si>
  <si>
    <t>中央企业专项管理</t>
  </si>
  <si>
    <t>其他国有资产监管支出</t>
  </si>
  <si>
    <t>科技型中小企业技术创新基金</t>
  </si>
  <si>
    <t>中小企业发展专项</t>
  </si>
  <si>
    <t>其他支持中小企业发展和管理支出</t>
  </si>
  <si>
    <t>黄金事务</t>
  </si>
  <si>
    <t>技术改造支出</t>
  </si>
  <si>
    <t>中药材扶持资金支出</t>
  </si>
  <si>
    <t>重点产业振兴和技术改造项目贷款贴息</t>
  </si>
  <si>
    <t>商业服务业等支出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</si>
  <si>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</si>
  <si>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</si>
  <si>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</si>
  <si>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</si>
  <si>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</si>
  <si>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外商投资环境建设补助资金</t>
  </si>
  <si>
    <t>其他涉外发展服务支出</t>
  </si>
  <si>
    <t>服务业基础设施建设</t>
  </si>
  <si>
    <t>其他商业服务业等支出</t>
  </si>
  <si>
    <t>金融支出</t>
  </si>
  <si>
    <t>安全防卫</t>
  </si>
  <si>
    <t>金融部门其他行政支出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</si>
  <si>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</si>
  <si>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</si>
  <si>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</si>
  <si>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</si>
  <si>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</si>
  <si>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</si>
  <si>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</si>
  <si>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</si>
  <si>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</si>
  <si>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政策性银行亏损补贴</t>
  </si>
  <si>
    <t>利息费用补贴支出</t>
  </si>
  <si>
    <t>补充资本金</t>
  </si>
  <si>
    <t>风险基金补助</t>
  </si>
  <si>
    <t>其他金融发展支出</t>
  </si>
  <si>
    <t>中央银行亏损补贴</t>
  </si>
  <si>
    <t>其他金融调控支出</t>
  </si>
  <si>
    <t>其他金融支出</t>
  </si>
  <si>
    <t>自然资源海洋气象等支出</t>
  </si>
  <si>
    <t>自然资源规划及管理</t>
  </si>
  <si>
    <t>自然资源社会公益服务</t>
  </si>
  <si>
    <t>自然资源行业业务管理</t>
  </si>
  <si>
    <t>土地资源储备支出</t>
  </si>
  <si>
    <t>地质矿产资源与环境调查</t>
  </si>
  <si>
    <t>地质转产项目财政贴息</t>
  </si>
  <si>
    <t>国外风险勘查</t>
  </si>
  <si>
    <t>地质勘查基金（周转金）支出</t>
  </si>
  <si>
    <t>其他自然资源事务支出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</si>
  <si>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</si>
  <si>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</si>
  <si>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</si>
  <si>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</si>
  <si>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</si>
  <si>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</si>
  <si>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</si>
  <si>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</si>
  <si>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</si>
  <si>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</si>
  <si>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</si>
  <si>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其他自然资源海洋气象等支出</t>
  </si>
  <si>
    <t>住房保障支出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</si>
  <si>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</si>
  <si>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</si>
  <si>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</si>
  <si>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</si>
  <si>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</si>
  <si>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</si>
  <si>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</si>
  <si>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</si>
  <si>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>住房公积金</t>
  </si>
  <si>
    <t>其他单位住房公积金</t>
  </si>
  <si>
    <t>教育部门住房公积金</t>
  </si>
  <si>
    <t>提租补贴</t>
  </si>
  <si>
    <t>购房补贴</t>
  </si>
  <si>
    <t>公有住房建设和维修改造支出</t>
  </si>
  <si>
    <t>住房公积金管理</t>
  </si>
  <si>
    <t>其他城乡社区住宅支出</t>
  </si>
  <si>
    <t>粮油物资储备支出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</si>
  <si>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</si>
  <si>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</si>
  <si>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</si>
  <si>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</si>
  <si>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</si>
  <si>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</si>
  <si>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石油储备</t>
  </si>
  <si>
    <t>天然铀能源储备</t>
  </si>
  <si>
    <t>煤炭储备</t>
  </si>
  <si>
    <t>其他能源储备支出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</si>
  <si>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</si>
  <si>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</si>
  <si>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</si>
  <si>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</si>
  <si>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</si>
  <si>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</si>
  <si>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</si>
  <si>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</si>
  <si>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</si>
  <si>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</si>
  <si>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</si>
  <si>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</si>
  <si>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</si>
  <si>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</si>
  <si>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</si>
  <si>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</si>
  <si>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</si>
  <si>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</si>
  <si>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</si>
  <si>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</si>
  <si>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</si>
  <si>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</si>
  <si>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</si>
  <si>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消防应急救援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</si>
  <si>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</si>
  <si>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</si>
  <si>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</si>
  <si>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</si>
  <si>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</si>
  <si>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</si>
  <si>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</si>
  <si>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</si>
  <si>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</si>
  <si>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地质灾害防治</t>
  </si>
  <si>
    <t>森林草原防灾减灾</t>
  </si>
  <si>
    <t>其他自然灾害防治支出</t>
  </si>
  <si>
    <t>自然灾害救灾补助</t>
  </si>
  <si>
    <t>自然灾害灾后重建补助</t>
  </si>
  <si>
    <t>预备费</t>
  </si>
  <si>
    <t>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</si>
  <si>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</si>
  <si>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</si>
  <si>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</si>
  <si>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</si>
  <si>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</si>
  <si>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>三、县对镇的补助支出</t>
    <phoneticPr fontId="4" type="noConversion"/>
  </si>
  <si>
    <t>地方政府一般债券还本支出</t>
  </si>
  <si>
    <t>（经济分类支出）</t>
    <phoneticPr fontId="4" type="noConversion"/>
  </si>
  <si>
    <t>科目号</t>
    <phoneticPr fontId="4" type="noConversion"/>
  </si>
  <si>
    <t>科目名称</t>
    <phoneticPr fontId="4" type="noConversion"/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</si>
  <si>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</si>
  <si>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</si>
  <si>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</si>
  <si>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四、债务还本支出</t>
    <phoneticPr fontId="4" type="noConversion"/>
  </si>
  <si>
    <t>收入合计</t>
    <phoneticPr fontId="4" type="noConversion"/>
  </si>
  <si>
    <t>支出合计</t>
    <phoneticPr fontId="4" type="noConversion"/>
  </si>
  <si>
    <t>一、一般公共预算支出</t>
    <phoneticPr fontId="4" type="noConversion"/>
  </si>
  <si>
    <t>一、一般公共预算收入</t>
    <phoneticPr fontId="4" type="noConversion"/>
  </si>
  <si>
    <t>税收收入</t>
    <phoneticPr fontId="4" type="noConversion"/>
  </si>
  <si>
    <t>非税收入</t>
    <phoneticPr fontId="4" type="noConversion"/>
  </si>
  <si>
    <t>四、上年结余收入</t>
    <phoneticPr fontId="4" type="noConversion"/>
  </si>
  <si>
    <t>一般公共服务支出</t>
  </si>
  <si>
    <t>国防支出</t>
    <phoneticPr fontId="4" type="noConversion"/>
  </si>
  <si>
    <t>资源勘探信息等支出</t>
  </si>
  <si>
    <t>灾害防治及应急管理支出</t>
    <phoneticPr fontId="4" type="noConversion"/>
  </si>
  <si>
    <t>预备费</t>
    <phoneticPr fontId="4" type="noConversion"/>
  </si>
  <si>
    <t>其他支出</t>
    <phoneticPr fontId="4" type="noConversion"/>
  </si>
  <si>
    <t>二、上解支出</t>
    <phoneticPr fontId="4" type="noConversion"/>
  </si>
  <si>
    <t>五、年终结余</t>
    <phoneticPr fontId="4" type="noConversion"/>
  </si>
  <si>
    <t>六、安排预算稳定调节基金</t>
    <phoneticPr fontId="4" type="noConversion"/>
  </si>
  <si>
    <t>2022年鹤山市本级一般公共预算
调整表</t>
  </si>
  <si>
    <t>编制日期：2022年 月   日</t>
  </si>
  <si>
    <t>2022年鹤山市本级一般公共预算调整情况表</t>
  </si>
  <si>
    <t>2022年预算</t>
  </si>
  <si>
    <t>2022年鹤山市本级一般公共预算收入预算调整表</t>
  </si>
  <si>
    <t>2022年鹤山市本级一般公共预算支出预算调整表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</si>
  <si>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</si>
  <si>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</si>
  <si>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</si>
  <si>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</si>
  <si>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</si>
  <si>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</si>
  <si>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</si>
  <si>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</si>
  <si>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</si>
  <si>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</si>
  <si>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</si>
  <si>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</si>
  <si>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</si>
  <si>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</si>
  <si>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</si>
  <si>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</si>
  <si>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</si>
  <si>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</si>
  <si>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</si>
  <si>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</si>
  <si>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</si>
  <si>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</si>
  <si>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</si>
  <si>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</si>
  <si>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</si>
  <si>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</si>
  <si>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</si>
  <si>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</si>
  <si>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</si>
  <si>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</si>
  <si>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其他返还性收入</t>
  </si>
  <si>
    <t>一般性转移支付收入</t>
  </si>
  <si>
    <t xml:space="preserve">   均衡性转移支付收入</t>
  </si>
  <si>
    <t xml:space="preserve">   县级基本财力保障机制奖补资金收入</t>
  </si>
  <si>
    <t>欠发达地区转移支付收入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</si>
  <si>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</si>
  <si>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</si>
  <si>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</si>
  <si>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</si>
  <si>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</si>
  <si>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</si>
  <si>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</si>
  <si>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</si>
  <si>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</si>
  <si>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从国有资本经营预算调入一般公共预算</t>
    <phoneticPr fontId="28" type="noConversion"/>
  </si>
  <si>
    <t>从其他资金调入一般公共预算</t>
  </si>
  <si>
    <t>六、动用预算稳定调节基金</t>
  </si>
  <si>
    <t>动用预算稳定调节基金</t>
  </si>
  <si>
    <t>七、镇上解县</t>
  </si>
  <si>
    <t>收  入  合  计</t>
  </si>
  <si>
    <t>一、一般公共预算支出</t>
  </si>
  <si>
    <t xml:space="preserve"> 人大事务</t>
  </si>
  <si>
    <t xml:space="preserve"> 政协事务</t>
  </si>
  <si>
    <t xml:space="preserve"> 政府办公厅（室）及相关机构事务</t>
  </si>
  <si>
    <t>专项业务及机关事务管理</t>
  </si>
  <si>
    <t xml:space="preserve"> 发展与改革事务</t>
  </si>
  <si>
    <t xml:space="preserve"> 统计信息事务</t>
  </si>
  <si>
    <t xml:space="preserve"> 财政事务</t>
  </si>
  <si>
    <t xml:space="preserve"> 税收事务</t>
  </si>
  <si>
    <t>税收业务</t>
  </si>
  <si>
    <t xml:space="preserve"> 审计事务</t>
  </si>
  <si>
    <t xml:space="preserve"> 海关事务</t>
  </si>
  <si>
    <t xml:space="preserve"> 纪检监察事务</t>
  </si>
  <si>
    <t>巡视工作</t>
  </si>
  <si>
    <t xml:space="preserve"> 商贸事务</t>
  </si>
  <si>
    <t xml:space="preserve"> 知识产权事务</t>
  </si>
  <si>
    <t>知识产权战略和规划</t>
  </si>
  <si>
    <t>国际合作与交流</t>
  </si>
  <si>
    <t xml:space="preserve"> 民族事务</t>
  </si>
  <si>
    <t xml:space="preserve"> 港澳台事务</t>
  </si>
  <si>
    <t xml:space="preserve"> 档案事务</t>
  </si>
  <si>
    <t xml:space="preserve"> 民主党派及工商联事务</t>
  </si>
  <si>
    <t xml:space="preserve"> 群众团体事务</t>
  </si>
  <si>
    <t xml:space="preserve"> 党委办公厅（室）及相关机构事务</t>
  </si>
  <si>
    <t xml:space="preserve"> 组织事务</t>
  </si>
  <si>
    <t xml:space="preserve"> 宣传事务</t>
  </si>
  <si>
    <t>宣传管理</t>
  </si>
  <si>
    <t xml:space="preserve"> 统战事务</t>
  </si>
  <si>
    <t xml:space="preserve"> 对外联络事务</t>
  </si>
  <si>
    <t xml:space="preserve"> 其他共产党事务支出</t>
  </si>
  <si>
    <t xml:space="preserve"> 网信事务</t>
  </si>
  <si>
    <t>信息安全事务</t>
  </si>
  <si>
    <t xml:space="preserve"> 市场监督管理事务</t>
  </si>
  <si>
    <t>市场主体管理</t>
  </si>
  <si>
    <t>市场秩序执法</t>
  </si>
  <si>
    <t>质量基础</t>
  </si>
  <si>
    <t>质量安全监管</t>
  </si>
  <si>
    <t>食品安全监管</t>
  </si>
  <si>
    <t xml:space="preserve"> 其他一般公共服务支出</t>
  </si>
  <si>
    <t xml:space="preserve"> 外交管理事务</t>
  </si>
  <si>
    <t xml:space="preserve"> 驻外机构</t>
  </si>
  <si>
    <t xml:space="preserve"> 对外援助</t>
  </si>
  <si>
    <t xml:space="preserve"> 国际组织</t>
  </si>
  <si>
    <t xml:space="preserve"> 对外合作与交流</t>
  </si>
  <si>
    <t>对外合作活动</t>
  </si>
  <si>
    <t xml:space="preserve"> 对外宣传</t>
  </si>
  <si>
    <t xml:space="preserve"> 边界勘界联检</t>
  </si>
  <si>
    <t xml:space="preserve"> 国际发展合作</t>
  </si>
  <si>
    <t xml:space="preserve"> 其他外交支出</t>
  </si>
  <si>
    <t xml:space="preserve"> 军费</t>
  </si>
  <si>
    <t xml:space="preserve"> 国防科研事业</t>
  </si>
  <si>
    <t xml:space="preserve"> 专项工程</t>
  </si>
  <si>
    <t xml:space="preserve"> 国防动员</t>
  </si>
  <si>
    <t xml:space="preserve"> 其他国防支出</t>
  </si>
  <si>
    <t xml:space="preserve"> 武装警察部队</t>
  </si>
  <si>
    <t xml:space="preserve"> 公安</t>
  </si>
  <si>
    <t>特勤业务</t>
  </si>
  <si>
    <t>移民事务</t>
  </si>
  <si>
    <t xml:space="preserve"> 国家安全</t>
  </si>
  <si>
    <t xml:space="preserve"> 检察</t>
  </si>
  <si>
    <t xml:space="preserve"> 法院</t>
  </si>
  <si>
    <t xml:space="preserve"> 司法</t>
  </si>
  <si>
    <t>律师管理</t>
  </si>
  <si>
    <t>公共法律服务</t>
  </si>
  <si>
    <t>法治建设</t>
  </si>
  <si>
    <t xml:space="preserve"> 监狱</t>
  </si>
  <si>
    <t>犯罪生活及医疗卫生</t>
  </si>
  <si>
    <t>监狱业务及犯罪改造</t>
  </si>
  <si>
    <t xml:space="preserve"> 强制隔离戒毒</t>
  </si>
  <si>
    <t xml:space="preserve"> 国家保密</t>
  </si>
  <si>
    <t xml:space="preserve"> 缉私警察</t>
  </si>
  <si>
    <t xml:space="preserve"> 其他公共安全支出</t>
  </si>
  <si>
    <t>国家司法救助支出</t>
  </si>
  <si>
    <t>其他公共安全支出</t>
  </si>
  <si>
    <t xml:space="preserve"> 教育管理事务</t>
  </si>
  <si>
    <t xml:space="preserve"> 普通教育</t>
  </si>
  <si>
    <t xml:space="preserve"> 职业教育</t>
  </si>
  <si>
    <t>中等职业教育</t>
  </si>
  <si>
    <t xml:space="preserve"> 成人教育</t>
  </si>
  <si>
    <t xml:space="preserve"> 广播电视教育</t>
  </si>
  <si>
    <t xml:space="preserve"> 留学教育</t>
  </si>
  <si>
    <t xml:space="preserve"> 特殊教育</t>
  </si>
  <si>
    <t xml:space="preserve"> 进修及培训</t>
  </si>
  <si>
    <t xml:space="preserve"> 教育费附加安排的支出</t>
  </si>
  <si>
    <t xml:space="preserve"> 其他教育支出</t>
  </si>
  <si>
    <t xml:space="preserve"> 科学技术管理事务</t>
  </si>
  <si>
    <t xml:space="preserve"> 基础研究</t>
  </si>
  <si>
    <t>实验室及相关设施</t>
  </si>
  <si>
    <t>科技人才队伍建设</t>
  </si>
  <si>
    <t xml:space="preserve"> 应用研究</t>
  </si>
  <si>
    <t xml:space="preserve"> 技术研究与开发</t>
  </si>
  <si>
    <t>共性技术研究与开发</t>
  </si>
  <si>
    <t xml:space="preserve"> 科技条件与服务</t>
  </si>
  <si>
    <t xml:space="preserve"> 社会科学</t>
  </si>
  <si>
    <t xml:space="preserve"> 科学技术普及</t>
  </si>
  <si>
    <t xml:space="preserve"> 科技交流与合作</t>
  </si>
  <si>
    <t xml:space="preserve"> 科技重大项目</t>
  </si>
  <si>
    <t>其他科技重大项目</t>
  </si>
  <si>
    <t xml:space="preserve"> 其他科学技术支出</t>
  </si>
  <si>
    <t xml:space="preserve"> 文化和旅游</t>
  </si>
  <si>
    <t>文化和旅游管理事务</t>
  </si>
  <si>
    <t xml:space="preserve"> 文物</t>
  </si>
  <si>
    <t xml:space="preserve"> 体育</t>
  </si>
  <si>
    <t xml:space="preserve"> 新闻出版电影</t>
  </si>
  <si>
    <t xml:space="preserve"> 广播电视</t>
  </si>
  <si>
    <t>监测监管</t>
  </si>
  <si>
    <t>传输发射</t>
  </si>
  <si>
    <t>广播电视事务</t>
  </si>
  <si>
    <t xml:space="preserve"> 其他文化旅游体育与传媒支出</t>
  </si>
  <si>
    <t>其他文化旅游体育与传媒支出</t>
  </si>
  <si>
    <t xml:space="preserve"> 人力资源和社会保障管理事务</t>
  </si>
  <si>
    <t>政府特殊津贴</t>
  </si>
  <si>
    <t>资助留学回国人员</t>
  </si>
  <si>
    <t>博士后日常经费</t>
  </si>
  <si>
    <t>引进人才费用</t>
  </si>
  <si>
    <t xml:space="preserve"> 民政管理事务</t>
  </si>
  <si>
    <t>社会组织管理</t>
  </si>
  <si>
    <t>基层政权建设和社区治理</t>
  </si>
  <si>
    <t xml:space="preserve"> 补充全国社会保障基金</t>
  </si>
  <si>
    <t xml:space="preserve"> 行政事业单位养老支出</t>
  </si>
  <si>
    <t>行政单位离退休</t>
  </si>
  <si>
    <t>对机关事业单位职业年金的补助</t>
  </si>
  <si>
    <t>其他行政事业单位养老支出</t>
  </si>
  <si>
    <t xml:space="preserve"> 企业改革补助</t>
  </si>
  <si>
    <t xml:space="preserve"> 就业补助</t>
  </si>
  <si>
    <t>促进创业补贴</t>
  </si>
  <si>
    <t xml:space="preserve"> 抚恤</t>
  </si>
  <si>
    <t xml:space="preserve"> 退役安置</t>
  </si>
  <si>
    <t xml:space="preserve"> 社会福利</t>
  </si>
  <si>
    <t>康复辅具</t>
  </si>
  <si>
    <t>养老服务</t>
  </si>
  <si>
    <t xml:space="preserve"> 残疾人事业</t>
  </si>
  <si>
    <t>残疾人就业</t>
  </si>
  <si>
    <t xml:space="preserve"> 红十字事业</t>
  </si>
  <si>
    <t xml:space="preserve"> 最低生活保障</t>
  </si>
  <si>
    <t xml:space="preserve"> 临时救助</t>
  </si>
  <si>
    <t xml:space="preserve"> 特困人员救助供养</t>
  </si>
  <si>
    <t xml:space="preserve"> 补充道路交通事故社会救助基金</t>
  </si>
  <si>
    <t xml:space="preserve"> 其他生活救助</t>
  </si>
  <si>
    <t xml:space="preserve"> 财政对基本养老保险基金的补助</t>
  </si>
  <si>
    <t xml:space="preserve"> 财政对其他社会保险基金的补助</t>
  </si>
  <si>
    <t xml:space="preserve"> 退役军人管理事务</t>
  </si>
  <si>
    <t>军供保障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</si>
  <si>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</si>
  <si>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</si>
  <si>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</si>
  <si>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</si>
  <si>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 xml:space="preserve"> 卫生健康管理事务</t>
  </si>
  <si>
    <t xml:space="preserve"> 公立医院</t>
  </si>
  <si>
    <t>妇幼保健医院</t>
  </si>
  <si>
    <t>康复医院</t>
  </si>
  <si>
    <t xml:space="preserve"> 基层医疗卫生机构</t>
  </si>
  <si>
    <t xml:space="preserve"> 公共卫生</t>
  </si>
  <si>
    <t>重大公共卫生服务</t>
  </si>
  <si>
    <t xml:space="preserve"> 中医药</t>
  </si>
  <si>
    <t xml:space="preserve"> 计划生育事务</t>
  </si>
  <si>
    <t xml:space="preserve"> 行政事业单位医疗</t>
  </si>
  <si>
    <t xml:space="preserve"> 财政对基本医疗保险基金的补助</t>
  </si>
  <si>
    <t xml:space="preserve"> 医疗救助</t>
  </si>
  <si>
    <t xml:space="preserve"> 优抚对象医疗</t>
  </si>
  <si>
    <t xml:space="preserve"> 医疗保障管理事务</t>
  </si>
  <si>
    <t xml:space="preserve"> 老龄卫生健康事务</t>
  </si>
  <si>
    <t xml:space="preserve"> 其他卫生健康支出</t>
  </si>
  <si>
    <t xml:space="preserve"> 环境保护管理事务</t>
  </si>
  <si>
    <t>应对气候变化管理事务</t>
  </si>
  <si>
    <t xml:space="preserve"> 环境监测与监察</t>
  </si>
  <si>
    <t xml:space="preserve"> 污染防治</t>
  </si>
  <si>
    <t>土壤</t>
  </si>
  <si>
    <t xml:space="preserve"> 自然生态保护</t>
  </si>
  <si>
    <t xml:space="preserve"> 天然林保护</t>
  </si>
  <si>
    <t xml:space="preserve"> 退耕还林还草</t>
  </si>
  <si>
    <t>其他退耕还林还草支出</t>
  </si>
  <si>
    <t xml:space="preserve"> 风沙荒漠治理</t>
  </si>
  <si>
    <t xml:space="preserve"> 退牧还草</t>
  </si>
  <si>
    <t xml:space="preserve"> 已垦草原退耕还草</t>
  </si>
  <si>
    <t xml:space="preserve"> 能源节约利用</t>
  </si>
  <si>
    <t xml:space="preserve"> 污染减排</t>
  </si>
  <si>
    <t xml:space="preserve"> 可再生能源</t>
  </si>
  <si>
    <t xml:space="preserve"> 循环经济</t>
  </si>
  <si>
    <t xml:space="preserve"> 能源管理事务</t>
  </si>
  <si>
    <t xml:space="preserve"> 其他节能环保支出</t>
  </si>
  <si>
    <t xml:space="preserve"> 城乡社区管理事务</t>
  </si>
  <si>
    <t xml:space="preserve"> 城乡社区规划与管理</t>
  </si>
  <si>
    <t xml:space="preserve"> 城乡社区公共设施</t>
  </si>
  <si>
    <t xml:space="preserve"> 城乡社区环境卫生</t>
  </si>
  <si>
    <t xml:space="preserve"> 建设市场管理与监督</t>
  </si>
  <si>
    <t xml:space="preserve"> 其他城乡社区支出</t>
  </si>
  <si>
    <t xml:space="preserve"> 农业农村</t>
  </si>
  <si>
    <t>农业生产发展</t>
  </si>
  <si>
    <t>农村合作经济</t>
  </si>
  <si>
    <t>农村社会事业</t>
  </si>
  <si>
    <t>渔业发展</t>
  </si>
  <si>
    <t>农田建设</t>
  </si>
  <si>
    <t>其他农业农村支出</t>
  </si>
  <si>
    <t xml:space="preserve"> 林业和草原</t>
  </si>
  <si>
    <t>森林资源培育</t>
  </si>
  <si>
    <t>林业草原防灾减灾</t>
  </si>
  <si>
    <t xml:space="preserve"> 水利</t>
  </si>
  <si>
    <t>农村水利</t>
  </si>
  <si>
    <t>水利建设征地及移民支出</t>
  </si>
  <si>
    <t>南水北调工程建设</t>
  </si>
  <si>
    <t>南水北调工程管理</t>
  </si>
  <si>
    <t xml:space="preserve"> 巩固脱贫衔接乡村振兴</t>
  </si>
  <si>
    <t>贷款奖补和贴息</t>
  </si>
  <si>
    <t>其他巩固脱贫衔接乡村振兴支出</t>
  </si>
  <si>
    <t xml:space="preserve"> 农村综合改革</t>
  </si>
  <si>
    <t>对村级公益事业建设的补助</t>
  </si>
  <si>
    <t xml:space="preserve"> 普惠金融发展支出</t>
  </si>
  <si>
    <t>创业担保贷款贴息及奖补</t>
  </si>
  <si>
    <t xml:space="preserve"> 目标价格补贴</t>
  </si>
  <si>
    <t xml:space="preserve"> 其他农林水支出</t>
  </si>
  <si>
    <t xml:space="preserve"> 公路水路运输</t>
  </si>
  <si>
    <t xml:space="preserve"> 铁路运输</t>
  </si>
  <si>
    <t xml:space="preserve"> 民用航空运输</t>
  </si>
  <si>
    <t xml:space="preserve"> 邮政业支出</t>
  </si>
  <si>
    <t xml:space="preserve"> 车辆购置税支出</t>
  </si>
  <si>
    <t xml:space="preserve"> 其他交通运输支出</t>
  </si>
  <si>
    <t>资源勘探工业信息等支出</t>
  </si>
  <si>
    <t xml:space="preserve"> 资源勘探开发</t>
  </si>
  <si>
    <t xml:space="preserve"> 制造业</t>
  </si>
  <si>
    <t xml:space="preserve"> 建筑业</t>
  </si>
  <si>
    <t xml:space="preserve"> 工业和信息产业监管</t>
  </si>
  <si>
    <t>无线电及信息通信监管</t>
  </si>
  <si>
    <t>工程建设与运行维护</t>
  </si>
  <si>
    <t>产业发展</t>
  </si>
  <si>
    <t xml:space="preserve"> 国有资产监管</t>
  </si>
  <si>
    <t xml:space="preserve"> 支持中小企业发展和管理支出</t>
  </si>
  <si>
    <t xml:space="preserve"> 其他资源勘探工业信息等支出</t>
  </si>
  <si>
    <t>其他资源勘探工业信息等支出</t>
  </si>
  <si>
    <t xml:space="preserve"> 商业流通事务</t>
  </si>
  <si>
    <t xml:space="preserve"> 涉外发展服务支出</t>
  </si>
  <si>
    <t xml:space="preserve"> 其他商业服务业等支出</t>
  </si>
  <si>
    <t xml:space="preserve"> 金融部门行政支出</t>
  </si>
  <si>
    <t xml:space="preserve"> 金融部门监管支出</t>
  </si>
  <si>
    <t xml:space="preserve"> 金融发展支出</t>
  </si>
  <si>
    <t xml:space="preserve"> 金融调控支出</t>
  </si>
  <si>
    <t xml:space="preserve"> 其他金融支出</t>
  </si>
  <si>
    <t>援助其他地区支出</t>
  </si>
  <si>
    <t xml:space="preserve"> 一般公共服务</t>
  </si>
  <si>
    <t xml:space="preserve"> 教育</t>
  </si>
  <si>
    <t xml:space="preserve"> 文化旅游体育与传媒</t>
  </si>
  <si>
    <t xml:space="preserve"> 卫生健康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</si>
  <si>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</si>
  <si>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</si>
  <si>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</si>
  <si>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</si>
  <si>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</si>
  <si>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自然资源利用与保护</t>
  </si>
  <si>
    <t>自然资源调查与确权登记</t>
  </si>
  <si>
    <t>地质勘查与矿产资源管理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</si>
  <si>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</si>
  <si>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</si>
  <si>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</si>
  <si>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</si>
  <si>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</si>
  <si>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</si>
  <si>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</si>
  <si>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</si>
  <si>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</si>
  <si>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</si>
  <si>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 xml:space="preserve"> 气象事务</t>
  </si>
  <si>
    <t xml:space="preserve"> 其他自然资源海洋气象等支出</t>
  </si>
  <si>
    <t xml:space="preserve"> 保障性安居工程支出</t>
  </si>
  <si>
    <t>老旧小区改造</t>
  </si>
  <si>
    <t>住房租赁市场发展</t>
  </si>
  <si>
    <t xml:space="preserve"> 住房改革支出</t>
  </si>
  <si>
    <t xml:space="preserve"> 城乡社区住宅</t>
  </si>
  <si>
    <t xml:space="preserve"> 粮油物资事务</t>
  </si>
  <si>
    <t>财务与审计支出</t>
  </si>
  <si>
    <t>信息统计</t>
  </si>
  <si>
    <t>专项业务活动</t>
  </si>
  <si>
    <t>设施建设</t>
  </si>
  <si>
    <t>设施安全</t>
  </si>
  <si>
    <t>物资保管保养</t>
  </si>
  <si>
    <t>其他粮油物资事务支出</t>
  </si>
  <si>
    <t xml:space="preserve"> 能源储备</t>
  </si>
  <si>
    <t>成品油储备</t>
  </si>
  <si>
    <t xml:space="preserve"> 粮油储备</t>
  </si>
  <si>
    <t xml:space="preserve"> 重要商品储备</t>
  </si>
  <si>
    <t xml:space="preserve"> 应急管理事务</t>
  </si>
  <si>
    <t xml:space="preserve"> 消防救援事务</t>
  </si>
  <si>
    <t>其他消防救援事务支出</t>
  </si>
  <si>
    <t xml:space="preserve"> 矿山安全</t>
  </si>
  <si>
    <t>矿山安全监察事务</t>
  </si>
  <si>
    <t>矿山应急救援事务</t>
  </si>
  <si>
    <t>其他矿山安全支出</t>
  </si>
  <si>
    <t xml:space="preserve"> 地震事务</t>
  </si>
  <si>
    <t xml:space="preserve"> 自然灾害防治</t>
  </si>
  <si>
    <t xml:space="preserve"> 自然灾害救灾及恢复重建支出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</si>
  <si>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</si>
  <si>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</si>
  <si>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</si>
  <si>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</si>
  <si>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</si>
  <si>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</si>
  <si>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</si>
  <si>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</si>
  <si>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</si>
  <si>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</si>
  <si>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</si>
  <si>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</si>
  <si>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</si>
  <si>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</si>
  <si>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</si>
  <si>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</si>
  <si>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</si>
  <si>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三、县对镇的补助支出</t>
  </si>
  <si>
    <t>体制补助支出</t>
  </si>
  <si>
    <t>其他一般性转移支付支出</t>
  </si>
  <si>
    <t>四、债务还本支出</t>
  </si>
  <si>
    <t>地方政府一般债务还本支出</t>
  </si>
  <si>
    <t>五、年终结余</t>
  </si>
  <si>
    <t>年终结余</t>
  </si>
  <si>
    <t>六、安排预算稳定调节基金</t>
  </si>
  <si>
    <t>支出合计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</si>
  <si>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</si>
  <si>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</si>
  <si>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</si>
  <si>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</si>
  <si>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</si>
  <si>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</si>
  <si>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</si>
  <si>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</si>
  <si>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</si>
  <si>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</si>
  <si>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</si>
  <si>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</si>
  <si>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</si>
  <si>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</si>
  <si>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</si>
  <si>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</si>
  <si>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</si>
  <si>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</si>
  <si>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</si>
  <si>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</si>
  <si>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</si>
  <si>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</si>
  <si>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</si>
  <si>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</si>
  <si>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</si>
  <si>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</si>
  <si>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</si>
  <si>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</si>
  <si>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</si>
  <si>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</si>
  <si>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</si>
  <si>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</si>
  <si>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</si>
  <si>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</si>
  <si>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</si>
  <si>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</si>
  <si>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资本金注入（一）</t>
    <phoneticPr fontId="28" type="noConversion"/>
  </si>
  <si>
    <t>资本金注入（二）</t>
    <phoneticPr fontId="28" type="noConversion"/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</si>
  <si>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</si>
  <si>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</si>
  <si>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</si>
  <si>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</si>
  <si>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</si>
  <si>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</si>
  <si>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</si>
  <si>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</si>
  <si>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</si>
  <si>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</si>
  <si>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</si>
  <si>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</si>
  <si>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</si>
  <si>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</si>
  <si>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</si>
  <si>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</si>
  <si>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对民间非营利组织和群众性自治组织补贴</t>
  </si>
  <si>
    <t>第一次调整</t>
    <phoneticPr fontId="3" type="noConversion"/>
  </si>
  <si>
    <t>第一次调整预算数</t>
    <phoneticPr fontId="4" type="noConversion"/>
  </si>
  <si>
    <t>调整金额</t>
    <phoneticPr fontId="4" type="noConversion"/>
  </si>
  <si>
    <t>第三次调整</t>
    <phoneticPr fontId="4" type="noConversion"/>
  </si>
  <si>
    <t>2022年
预算</t>
    <phoneticPr fontId="3" type="noConversion"/>
  </si>
  <si>
    <t>第一次预算调整</t>
    <phoneticPr fontId="4" type="noConversion"/>
  </si>
  <si>
    <t>第三次预算调整</t>
    <phoneticPr fontId="4" type="noConversion"/>
  </si>
  <si>
    <t>应急物资储备</t>
    <phoneticPr fontId="3" type="noConversion"/>
  </si>
  <si>
    <t xml:space="preserve">   所得税基数返还收入</t>
    <phoneticPr fontId="3" type="noConversion"/>
  </si>
  <si>
    <t xml:space="preserve">   结算补助收入</t>
    <phoneticPr fontId="3" type="noConversion"/>
  </si>
  <si>
    <t xml:space="preserve">   企业事业单位划转补助收入</t>
    <phoneticPr fontId="3" type="noConversion"/>
  </si>
  <si>
    <t xml:space="preserve">   固定数额补助收入</t>
    <phoneticPr fontId="3" type="noConversion"/>
  </si>
  <si>
    <t xml:space="preserve">   一般公共服务共同财政事权转移支付收入</t>
    <phoneticPr fontId="3" type="noConversion"/>
  </si>
  <si>
    <t xml:space="preserve">   公共安全共同财政事权转移支付收入</t>
    <phoneticPr fontId="3" type="noConversion"/>
  </si>
  <si>
    <t xml:space="preserve">   教育共同财政事权转移支付收入</t>
    <phoneticPr fontId="3" type="noConversion"/>
  </si>
  <si>
    <t xml:space="preserve">   文化旅游体育与传媒共同财政事权转移支付收入</t>
    <phoneticPr fontId="3" type="noConversion"/>
  </si>
  <si>
    <t xml:space="preserve">   社会保障和就业共同财政事权转移支付收入</t>
    <phoneticPr fontId="3" type="noConversion"/>
  </si>
  <si>
    <t xml:space="preserve">   医疗卫生共同财政事权转移支付收入</t>
    <phoneticPr fontId="3" type="noConversion"/>
  </si>
  <si>
    <t xml:space="preserve">   节能环保共同财政事权转移支付收入</t>
    <phoneticPr fontId="3" type="noConversion"/>
  </si>
  <si>
    <t xml:space="preserve">   农林水共同财政事权转移支付收入</t>
    <phoneticPr fontId="3" type="noConversion"/>
  </si>
  <si>
    <t xml:space="preserve">   交通运输共同财政事权转移支付收入</t>
    <phoneticPr fontId="3" type="noConversion"/>
  </si>
  <si>
    <t xml:space="preserve">   住房保障共同财政事权转移支付收入</t>
    <phoneticPr fontId="3" type="noConversion"/>
  </si>
  <si>
    <t xml:space="preserve">   增值税留抵退税转移支付收入</t>
    <phoneticPr fontId="3" type="noConversion"/>
  </si>
  <si>
    <t xml:space="preserve">   其他退税减税降费转移支付收入</t>
    <phoneticPr fontId="3" type="noConversion"/>
  </si>
  <si>
    <t xml:space="preserve">   补充县区财力转移支付收入</t>
    <phoneticPr fontId="3" type="noConversion"/>
  </si>
  <si>
    <t xml:space="preserve">   其他一般性转移支付收入</t>
    <phoneticPr fontId="3" type="noConversion"/>
  </si>
  <si>
    <t>附件1</t>
    <phoneticPr fontId="4" type="noConversion"/>
  </si>
  <si>
    <t>附件1-1</t>
    <phoneticPr fontId="4" type="noConversion"/>
  </si>
  <si>
    <t>附件1-2</t>
    <phoneticPr fontId="4" type="noConversion"/>
  </si>
  <si>
    <t>附件1-3</t>
    <phoneticPr fontId="4" type="noConversion"/>
  </si>
  <si>
    <t>附件1-4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</si>
</sst>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_ * #,##0_ ;_ * \-#,##0_ ;_ * &quot;-&quot;??_ ;_ @_ "/>
  </numFmts>
  <fonts count="3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"/>
      <name val="宋体"/>
      <family val="3"/>
      <charset val="134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.5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.5"/>
      <color indexed="8"/>
      <name val="宋体"/>
      <family val="3"/>
      <charset val="134"/>
    </font>
    <font>
      <b/>
      <sz val="11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2" fillId="0" borderId="0" applyFont="0" applyFill="0" applyBorder="0" applyAlignment="0" applyProtection="0"/>
  </cellStyleXfs>
  <cellXfs count="1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1" fillId="0" borderId="0" xfId="2" applyFont="1" applyFill="1" applyAlignment="1">
      <alignment vertical="center"/>
    </xf>
    <xf numFmtId="176" fontId="0" fillId="0" borderId="0" xfId="2" applyNumberFormat="1" applyFont="1">
      <alignment vertical="center"/>
    </xf>
    <xf numFmtId="41" fontId="2" fillId="0" borderId="0" xfId="2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41" fontId="13" fillId="0" borderId="2" xfId="2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indent="1"/>
    </xf>
    <xf numFmtId="41" fontId="14" fillId="0" borderId="2" xfId="2" applyFont="1" applyFill="1" applyBorder="1" applyAlignment="1">
      <alignment horizontal="right" vertical="center"/>
    </xf>
    <xf numFmtId="0" fontId="14" fillId="0" borderId="2" xfId="0" applyFont="1" applyFill="1" applyBorder="1" applyAlignment="1">
      <alignment vertical="center"/>
    </xf>
    <xf numFmtId="1" fontId="14" fillId="0" borderId="2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NumberFormat="1" applyFont="1" applyFill="1" applyBorder="1" applyAlignment="1" applyProtection="1">
      <alignment horizontal="left" vertical="center"/>
      <protection locked="0"/>
    </xf>
    <xf numFmtId="1" fontId="13" fillId="0" borderId="2" xfId="0" applyNumberFormat="1" applyFont="1" applyFill="1" applyBorder="1" applyAlignment="1" applyProtection="1">
      <alignment horizontal="left" vertical="center"/>
      <protection locked="0"/>
    </xf>
    <xf numFmtId="1" fontId="13" fillId="0" borderId="2" xfId="0" applyNumberFormat="1" applyFont="1" applyFill="1" applyBorder="1" applyAlignment="1" applyProtection="1">
      <alignment horizontal="left" vertical="center" indent="1"/>
      <protection locked="0"/>
    </xf>
    <xf numFmtId="1" fontId="14" fillId="0" borderId="2" xfId="0" applyNumberFormat="1" applyFont="1" applyFill="1" applyBorder="1" applyAlignment="1" applyProtection="1">
      <alignment horizontal="left" vertical="center" indent="2"/>
      <protection locked="0"/>
    </xf>
    <xf numFmtId="1" fontId="13" fillId="0" borderId="2" xfId="0" applyNumberFormat="1" applyFont="1" applyFill="1" applyBorder="1" applyAlignment="1" applyProtection="1">
      <alignment horizontal="left" vertical="center" indent="2"/>
      <protection locked="0"/>
    </xf>
    <xf numFmtId="1" fontId="13" fillId="0" borderId="2" xfId="0" applyNumberFormat="1" applyFont="1" applyFill="1" applyBorder="1" applyAlignment="1" applyProtection="1">
      <alignment vertical="center"/>
      <protection locked="0"/>
    </xf>
    <xf numFmtId="41" fontId="0" fillId="0" borderId="0" xfId="2" applyFont="1">
      <alignment vertical="center"/>
    </xf>
    <xf numFmtId="0" fontId="14" fillId="0" borderId="2" xfId="0" applyFont="1" applyFill="1" applyBorder="1" applyAlignment="1">
      <alignment vertical="center" wrapText="1"/>
    </xf>
    <xf numFmtId="41" fontId="0" fillId="0" borderId="0" xfId="0" applyNumberFormat="1">
      <alignment vertical="center"/>
    </xf>
    <xf numFmtId="0" fontId="14" fillId="0" borderId="2" xfId="0" applyFont="1" applyFill="1" applyBorder="1" applyAlignment="1">
      <alignment horizontal="left" vertical="center" wrapText="1" indent="1"/>
    </xf>
    <xf numFmtId="41" fontId="14" fillId="0" borderId="0" xfId="2" applyFont="1" applyFill="1" applyAlignment="1">
      <alignment horizontal="right" vertical="center"/>
    </xf>
    <xf numFmtId="41" fontId="13" fillId="0" borderId="2" xfId="2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41" fontId="13" fillId="0" borderId="2" xfId="2" applyFont="1" applyFill="1" applyBorder="1" applyAlignment="1" applyProtection="1">
      <alignment horizontal="right" vertical="center"/>
    </xf>
    <xf numFmtId="41" fontId="15" fillId="0" borderId="2" xfId="2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 indent="1"/>
    </xf>
    <xf numFmtId="41" fontId="20" fillId="0" borderId="2" xfId="2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 indent="1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 wrapText="1"/>
    </xf>
    <xf numFmtId="41" fontId="14" fillId="0" borderId="2" xfId="2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3" fillId="0" borderId="2" xfId="0" applyFont="1" applyFill="1" applyBorder="1" applyAlignment="1">
      <alignment horizontal="left" vertical="center" wrapText="1"/>
    </xf>
    <xf numFmtId="41" fontId="13" fillId="0" borderId="2" xfId="2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 indent="1"/>
    </xf>
    <xf numFmtId="41" fontId="14" fillId="0" borderId="2" xfId="2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41" fontId="14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41" fontId="0" fillId="0" borderId="0" xfId="2" applyFont="1" applyFill="1">
      <alignment vertical="center"/>
    </xf>
    <xf numFmtId="0" fontId="21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22" fillId="0" borderId="2" xfId="2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Alignment="1"/>
    <xf numFmtId="177" fontId="13" fillId="0" borderId="2" xfId="0" applyNumberFormat="1" applyFont="1" applyBorder="1" applyAlignment="1">
      <alignment vertical="center"/>
    </xf>
    <xf numFmtId="178" fontId="25" fillId="0" borderId="2" xfId="1" applyNumberFormat="1" applyFont="1" applyBorder="1" applyAlignment="1">
      <alignment vertical="center"/>
    </xf>
    <xf numFmtId="177" fontId="13" fillId="0" borderId="2" xfId="0" applyNumberFormat="1" applyFont="1" applyFill="1" applyBorder="1" applyAlignment="1">
      <alignment vertical="center"/>
    </xf>
    <xf numFmtId="177" fontId="14" fillId="0" borderId="2" xfId="0" applyNumberFormat="1" applyFont="1" applyFill="1" applyBorder="1" applyAlignment="1">
      <alignment vertical="center"/>
    </xf>
    <xf numFmtId="178" fontId="26" fillId="0" borderId="2" xfId="1" applyNumberFormat="1" applyFont="1" applyBorder="1" applyAlignment="1">
      <alignment vertical="center"/>
    </xf>
    <xf numFmtId="177" fontId="27" fillId="0" borderId="2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1" fontId="20" fillId="0" borderId="2" xfId="0" applyNumberFormat="1" applyFont="1" applyFill="1" applyBorder="1" applyAlignment="1" applyProtection="1">
      <alignment horizontal="left" vertical="center"/>
      <protection locked="0"/>
    </xf>
    <xf numFmtId="1" fontId="15" fillId="0" borderId="2" xfId="0" applyNumberFormat="1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 wrapText="1"/>
    </xf>
    <xf numFmtId="41" fontId="20" fillId="0" borderId="2" xfId="0" applyNumberFormat="1" applyFont="1" applyBorder="1" applyAlignment="1">
      <alignment vertical="center"/>
    </xf>
    <xf numFmtId="0" fontId="20" fillId="0" borderId="2" xfId="0" applyFont="1" applyBorder="1" applyAlignment="1"/>
    <xf numFmtId="177" fontId="14" fillId="0" borderId="2" xfId="0" applyNumberFormat="1" applyFont="1" applyBorder="1" applyAlignment="1">
      <alignment vertical="center"/>
    </xf>
    <xf numFmtId="177" fontId="0" fillId="0" borderId="0" xfId="0" applyNumberFormat="1" applyAlignment="1"/>
    <xf numFmtId="0" fontId="13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41" fontId="0" fillId="0" borderId="2" xfId="2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8" fontId="29" fillId="0" borderId="2" xfId="1" applyNumberFormat="1" applyFont="1" applyBorder="1" applyAlignment="1">
      <alignment vertical="center"/>
    </xf>
    <xf numFmtId="178" fontId="30" fillId="0" borderId="2" xfId="1" applyNumberFormat="1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1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3" applyFont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/>
    <xf numFmtId="0" fontId="13" fillId="0" borderId="2" xfId="0" applyFont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千位分隔" xfId="1" builtinId="3"/>
    <cellStyle name="千位分隔 2" xfId="4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9" sqref="A9:I9"/>
    </sheetView>
  </sheetViews>
  <sheetFormatPr defaultRowHeight="13.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4.25">
      <c r="A1" s="1" t="s">
        <v>1209</v>
      </c>
      <c r="B1" s="2"/>
      <c r="C1" s="2"/>
      <c r="D1" s="3"/>
      <c r="E1" s="2"/>
      <c r="F1" s="2"/>
    </row>
    <row r="2" spans="1:14" ht="14.25">
      <c r="A2" s="3"/>
      <c r="D2" s="3"/>
    </row>
    <row r="3" spans="1:14" ht="14.25">
      <c r="A3" s="5"/>
      <c r="B3" s="5"/>
      <c r="C3" s="5"/>
      <c r="D3" s="3"/>
    </row>
    <row r="4" spans="1:14" ht="14.25">
      <c r="A4" s="5"/>
      <c r="B4" s="5"/>
      <c r="C4" s="5"/>
      <c r="D4" s="3"/>
    </row>
    <row r="5" spans="1:14" ht="14.25">
      <c r="A5" s="5"/>
      <c r="B5" s="5"/>
      <c r="C5" s="5"/>
      <c r="D5" s="3"/>
    </row>
    <row r="6" spans="1:14" ht="15.75">
      <c r="A6" s="6"/>
      <c r="B6" s="6"/>
      <c r="C6" s="6"/>
    </row>
    <row r="7" spans="1:14" ht="15.75">
      <c r="A7" s="6"/>
      <c r="B7" s="6"/>
      <c r="C7" s="6"/>
    </row>
    <row r="8" spans="1:14" ht="15.75">
      <c r="A8" s="6"/>
      <c r="B8" s="6"/>
      <c r="C8" s="6"/>
    </row>
    <row r="9" spans="1:14" ht="75" customHeight="1">
      <c r="A9" s="102" t="s">
        <v>757</v>
      </c>
      <c r="B9" s="102"/>
      <c r="C9" s="102"/>
      <c r="D9" s="102"/>
      <c r="E9" s="102"/>
      <c r="F9" s="102"/>
      <c r="G9" s="102"/>
      <c r="H9" s="102"/>
      <c r="I9" s="102"/>
      <c r="J9" s="7"/>
      <c r="K9" s="7"/>
      <c r="L9" s="7"/>
      <c r="M9" s="7"/>
      <c r="N9" s="7"/>
    </row>
    <row r="17" spans="1:13" ht="18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>
      <c r="A21" s="9" t="s">
        <v>0</v>
      </c>
      <c r="B21" s="9"/>
      <c r="C21" s="8"/>
      <c r="D21" s="8"/>
      <c r="F21" s="8"/>
      <c r="G21" s="8"/>
      <c r="H21" s="11"/>
      <c r="I21" s="11" t="s">
        <v>758</v>
      </c>
      <c r="J21" s="11"/>
      <c r="K21" s="8"/>
      <c r="L21" s="8"/>
      <c r="M21" s="11"/>
    </row>
    <row r="22" spans="1:13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E19" sqref="E19"/>
    </sheetView>
  </sheetViews>
  <sheetFormatPr defaultColWidth="8.75" defaultRowHeight="13.5"/>
  <cols>
    <col min="1" max="1" width="9.125" style="66" customWidth="1"/>
    <col min="2" max="2" width="29.625" style="66" customWidth="1"/>
    <col min="3" max="3" width="12.25" style="67" hidden="1" customWidth="1"/>
    <col min="4" max="4" width="12.25" style="68" hidden="1" customWidth="1"/>
    <col min="5" max="7" width="12.25" style="68" customWidth="1"/>
    <col min="8" max="8" width="9.125" style="68" customWidth="1"/>
    <col min="9" max="9" width="29.625" style="68" customWidth="1"/>
    <col min="10" max="10" width="12.25" style="69" hidden="1" customWidth="1"/>
    <col min="11" max="11" width="12.25" style="66" hidden="1" customWidth="1"/>
    <col min="12" max="12" width="12.25" style="70" customWidth="1"/>
    <col min="13" max="14" width="11.25" style="66" customWidth="1"/>
    <col min="15" max="256" width="8.75" style="66"/>
    <col min="257" max="257" width="8" style="66" customWidth="1"/>
    <col min="258" max="258" width="25.5" style="66" customWidth="1"/>
    <col min="259" max="260" width="13.375" style="66" bestFit="1" customWidth="1"/>
    <col min="261" max="261" width="13.375" style="66" customWidth="1"/>
    <col min="262" max="262" width="9.25" style="66" customWidth="1"/>
    <col min="263" max="263" width="37" style="66" customWidth="1"/>
    <col min="264" max="264" width="12.375" style="66" customWidth="1"/>
    <col min="265" max="265" width="12.75" style="66" customWidth="1"/>
    <col min="266" max="266" width="13.5" style="66" customWidth="1"/>
    <col min="267" max="267" width="8.75" style="66"/>
    <col min="268" max="268" width="9" style="66" customWidth="1"/>
    <col min="269" max="512" width="8.75" style="66"/>
    <col min="513" max="513" width="8" style="66" customWidth="1"/>
    <col min="514" max="514" width="25.5" style="66" customWidth="1"/>
    <col min="515" max="516" width="13.375" style="66" bestFit="1" customWidth="1"/>
    <col min="517" max="517" width="13.375" style="66" customWidth="1"/>
    <col min="518" max="518" width="9.25" style="66" customWidth="1"/>
    <col min="519" max="519" width="37" style="66" customWidth="1"/>
    <col min="520" max="520" width="12.375" style="66" customWidth="1"/>
    <col min="521" max="521" width="12.75" style="66" customWidth="1"/>
    <col min="522" max="522" width="13.5" style="66" customWidth="1"/>
    <col min="523" max="523" width="8.75" style="66"/>
    <col min="524" max="524" width="9" style="66" customWidth="1"/>
    <col min="525" max="768" width="8.75" style="66"/>
    <col min="769" max="769" width="8" style="66" customWidth="1"/>
    <col min="770" max="770" width="25.5" style="66" customWidth="1"/>
    <col min="771" max="772" width="13.375" style="66" bestFit="1" customWidth="1"/>
    <col min="773" max="773" width="13.375" style="66" customWidth="1"/>
    <col min="774" max="774" width="9.25" style="66" customWidth="1"/>
    <col min="775" max="775" width="37" style="66" customWidth="1"/>
    <col min="776" max="776" width="12.375" style="66" customWidth="1"/>
    <col min="777" max="777" width="12.75" style="66" customWidth="1"/>
    <col min="778" max="778" width="13.5" style="66" customWidth="1"/>
    <col min="779" max="779" width="8.75" style="66"/>
    <col min="780" max="780" width="9" style="66" customWidth="1"/>
    <col min="781" max="1024" width="8.75" style="66"/>
    <col min="1025" max="1025" width="8" style="66" customWidth="1"/>
    <col min="1026" max="1026" width="25.5" style="66" customWidth="1"/>
    <col min="1027" max="1028" width="13.375" style="66" bestFit="1" customWidth="1"/>
    <col min="1029" max="1029" width="13.375" style="66" customWidth="1"/>
    <col min="1030" max="1030" width="9.25" style="66" customWidth="1"/>
    <col min="1031" max="1031" width="37" style="66" customWidth="1"/>
    <col min="1032" max="1032" width="12.375" style="66" customWidth="1"/>
    <col min="1033" max="1033" width="12.75" style="66" customWidth="1"/>
    <col min="1034" max="1034" width="13.5" style="66" customWidth="1"/>
    <col min="1035" max="1035" width="8.75" style="66"/>
    <col min="1036" max="1036" width="9" style="66" customWidth="1"/>
    <col min="1037" max="1280" width="8.75" style="66"/>
    <col min="1281" max="1281" width="8" style="66" customWidth="1"/>
    <col min="1282" max="1282" width="25.5" style="66" customWidth="1"/>
    <col min="1283" max="1284" width="13.375" style="66" bestFit="1" customWidth="1"/>
    <col min="1285" max="1285" width="13.375" style="66" customWidth="1"/>
    <col min="1286" max="1286" width="9.25" style="66" customWidth="1"/>
    <col min="1287" max="1287" width="37" style="66" customWidth="1"/>
    <col min="1288" max="1288" width="12.375" style="66" customWidth="1"/>
    <col min="1289" max="1289" width="12.75" style="66" customWidth="1"/>
    <col min="1290" max="1290" width="13.5" style="66" customWidth="1"/>
    <col min="1291" max="1291" width="8.75" style="66"/>
    <col min="1292" max="1292" width="9" style="66" customWidth="1"/>
    <col min="1293" max="1536" width="8.75" style="66"/>
    <col min="1537" max="1537" width="8" style="66" customWidth="1"/>
    <col min="1538" max="1538" width="25.5" style="66" customWidth="1"/>
    <col min="1539" max="1540" width="13.375" style="66" bestFit="1" customWidth="1"/>
    <col min="1541" max="1541" width="13.375" style="66" customWidth="1"/>
    <col min="1542" max="1542" width="9.25" style="66" customWidth="1"/>
    <col min="1543" max="1543" width="37" style="66" customWidth="1"/>
    <col min="1544" max="1544" width="12.375" style="66" customWidth="1"/>
    <col min="1545" max="1545" width="12.75" style="66" customWidth="1"/>
    <col min="1546" max="1546" width="13.5" style="66" customWidth="1"/>
    <col min="1547" max="1547" width="8.75" style="66"/>
    <col min="1548" max="1548" width="9" style="66" customWidth="1"/>
    <col min="1549" max="1792" width="8.75" style="66"/>
    <col min="1793" max="1793" width="8" style="66" customWidth="1"/>
    <col min="1794" max="1794" width="25.5" style="66" customWidth="1"/>
    <col min="1795" max="1796" width="13.375" style="66" bestFit="1" customWidth="1"/>
    <col min="1797" max="1797" width="13.375" style="66" customWidth="1"/>
    <col min="1798" max="1798" width="9.25" style="66" customWidth="1"/>
    <col min="1799" max="1799" width="37" style="66" customWidth="1"/>
    <col min="1800" max="1800" width="12.375" style="66" customWidth="1"/>
    <col min="1801" max="1801" width="12.75" style="66" customWidth="1"/>
    <col min="1802" max="1802" width="13.5" style="66" customWidth="1"/>
    <col min="1803" max="1803" width="8.75" style="66"/>
    <col min="1804" max="1804" width="9" style="66" customWidth="1"/>
    <col min="1805" max="2048" width="8.75" style="66"/>
    <col min="2049" max="2049" width="8" style="66" customWidth="1"/>
    <col min="2050" max="2050" width="25.5" style="66" customWidth="1"/>
    <col min="2051" max="2052" width="13.375" style="66" bestFit="1" customWidth="1"/>
    <col min="2053" max="2053" width="13.375" style="66" customWidth="1"/>
    <col min="2054" max="2054" width="9.25" style="66" customWidth="1"/>
    <col min="2055" max="2055" width="37" style="66" customWidth="1"/>
    <col min="2056" max="2056" width="12.375" style="66" customWidth="1"/>
    <col min="2057" max="2057" width="12.75" style="66" customWidth="1"/>
    <col min="2058" max="2058" width="13.5" style="66" customWidth="1"/>
    <col min="2059" max="2059" width="8.75" style="66"/>
    <col min="2060" max="2060" width="9" style="66" customWidth="1"/>
    <col min="2061" max="2304" width="8.75" style="66"/>
    <col min="2305" max="2305" width="8" style="66" customWidth="1"/>
    <col min="2306" max="2306" width="25.5" style="66" customWidth="1"/>
    <col min="2307" max="2308" width="13.375" style="66" bestFit="1" customWidth="1"/>
    <col min="2309" max="2309" width="13.375" style="66" customWidth="1"/>
    <col min="2310" max="2310" width="9.25" style="66" customWidth="1"/>
    <col min="2311" max="2311" width="37" style="66" customWidth="1"/>
    <col min="2312" max="2312" width="12.375" style="66" customWidth="1"/>
    <col min="2313" max="2313" width="12.75" style="66" customWidth="1"/>
    <col min="2314" max="2314" width="13.5" style="66" customWidth="1"/>
    <col min="2315" max="2315" width="8.75" style="66"/>
    <col min="2316" max="2316" width="9" style="66" customWidth="1"/>
    <col min="2317" max="2560" width="8.75" style="66"/>
    <col min="2561" max="2561" width="8" style="66" customWidth="1"/>
    <col min="2562" max="2562" width="25.5" style="66" customWidth="1"/>
    <col min="2563" max="2564" width="13.375" style="66" bestFit="1" customWidth="1"/>
    <col min="2565" max="2565" width="13.375" style="66" customWidth="1"/>
    <col min="2566" max="2566" width="9.25" style="66" customWidth="1"/>
    <col min="2567" max="2567" width="37" style="66" customWidth="1"/>
    <col min="2568" max="2568" width="12.375" style="66" customWidth="1"/>
    <col min="2569" max="2569" width="12.75" style="66" customWidth="1"/>
    <col min="2570" max="2570" width="13.5" style="66" customWidth="1"/>
    <col min="2571" max="2571" width="8.75" style="66"/>
    <col min="2572" max="2572" width="9" style="66" customWidth="1"/>
    <col min="2573" max="2816" width="8.75" style="66"/>
    <col min="2817" max="2817" width="8" style="66" customWidth="1"/>
    <col min="2818" max="2818" width="25.5" style="66" customWidth="1"/>
    <col min="2819" max="2820" width="13.375" style="66" bestFit="1" customWidth="1"/>
    <col min="2821" max="2821" width="13.375" style="66" customWidth="1"/>
    <col min="2822" max="2822" width="9.25" style="66" customWidth="1"/>
    <col min="2823" max="2823" width="37" style="66" customWidth="1"/>
    <col min="2824" max="2824" width="12.375" style="66" customWidth="1"/>
    <col min="2825" max="2825" width="12.75" style="66" customWidth="1"/>
    <col min="2826" max="2826" width="13.5" style="66" customWidth="1"/>
    <col min="2827" max="2827" width="8.75" style="66"/>
    <col min="2828" max="2828" width="9" style="66" customWidth="1"/>
    <col min="2829" max="3072" width="8.75" style="66"/>
    <col min="3073" max="3073" width="8" style="66" customWidth="1"/>
    <col min="3074" max="3074" width="25.5" style="66" customWidth="1"/>
    <col min="3075" max="3076" width="13.375" style="66" bestFit="1" customWidth="1"/>
    <col min="3077" max="3077" width="13.375" style="66" customWidth="1"/>
    <col min="3078" max="3078" width="9.25" style="66" customWidth="1"/>
    <col min="3079" max="3079" width="37" style="66" customWidth="1"/>
    <col min="3080" max="3080" width="12.375" style="66" customWidth="1"/>
    <col min="3081" max="3081" width="12.75" style="66" customWidth="1"/>
    <col min="3082" max="3082" width="13.5" style="66" customWidth="1"/>
    <col min="3083" max="3083" width="8.75" style="66"/>
    <col min="3084" max="3084" width="9" style="66" customWidth="1"/>
    <col min="3085" max="3328" width="8.75" style="66"/>
    <col min="3329" max="3329" width="8" style="66" customWidth="1"/>
    <col min="3330" max="3330" width="25.5" style="66" customWidth="1"/>
    <col min="3331" max="3332" width="13.375" style="66" bestFit="1" customWidth="1"/>
    <col min="3333" max="3333" width="13.375" style="66" customWidth="1"/>
    <col min="3334" max="3334" width="9.25" style="66" customWidth="1"/>
    <col min="3335" max="3335" width="37" style="66" customWidth="1"/>
    <col min="3336" max="3336" width="12.375" style="66" customWidth="1"/>
    <col min="3337" max="3337" width="12.75" style="66" customWidth="1"/>
    <col min="3338" max="3338" width="13.5" style="66" customWidth="1"/>
    <col min="3339" max="3339" width="8.75" style="66"/>
    <col min="3340" max="3340" width="9" style="66" customWidth="1"/>
    <col min="3341" max="3584" width="8.75" style="66"/>
    <col min="3585" max="3585" width="8" style="66" customWidth="1"/>
    <col min="3586" max="3586" width="25.5" style="66" customWidth="1"/>
    <col min="3587" max="3588" width="13.375" style="66" bestFit="1" customWidth="1"/>
    <col min="3589" max="3589" width="13.375" style="66" customWidth="1"/>
    <col min="3590" max="3590" width="9.25" style="66" customWidth="1"/>
    <col min="3591" max="3591" width="37" style="66" customWidth="1"/>
    <col min="3592" max="3592" width="12.375" style="66" customWidth="1"/>
    <col min="3593" max="3593" width="12.75" style="66" customWidth="1"/>
    <col min="3594" max="3594" width="13.5" style="66" customWidth="1"/>
    <col min="3595" max="3595" width="8.75" style="66"/>
    <col min="3596" max="3596" width="9" style="66" customWidth="1"/>
    <col min="3597" max="3840" width="8.75" style="66"/>
    <col min="3841" max="3841" width="8" style="66" customWidth="1"/>
    <col min="3842" max="3842" width="25.5" style="66" customWidth="1"/>
    <col min="3843" max="3844" width="13.375" style="66" bestFit="1" customWidth="1"/>
    <col min="3845" max="3845" width="13.375" style="66" customWidth="1"/>
    <col min="3846" max="3846" width="9.25" style="66" customWidth="1"/>
    <col min="3847" max="3847" width="37" style="66" customWidth="1"/>
    <col min="3848" max="3848" width="12.375" style="66" customWidth="1"/>
    <col min="3849" max="3849" width="12.75" style="66" customWidth="1"/>
    <col min="3850" max="3850" width="13.5" style="66" customWidth="1"/>
    <col min="3851" max="3851" width="8.75" style="66"/>
    <col min="3852" max="3852" width="9" style="66" customWidth="1"/>
    <col min="3853" max="4096" width="8.75" style="66"/>
    <col min="4097" max="4097" width="8" style="66" customWidth="1"/>
    <col min="4098" max="4098" width="25.5" style="66" customWidth="1"/>
    <col min="4099" max="4100" width="13.375" style="66" bestFit="1" customWidth="1"/>
    <col min="4101" max="4101" width="13.375" style="66" customWidth="1"/>
    <col min="4102" max="4102" width="9.25" style="66" customWidth="1"/>
    <col min="4103" max="4103" width="37" style="66" customWidth="1"/>
    <col min="4104" max="4104" width="12.375" style="66" customWidth="1"/>
    <col min="4105" max="4105" width="12.75" style="66" customWidth="1"/>
    <col min="4106" max="4106" width="13.5" style="66" customWidth="1"/>
    <col min="4107" max="4107" width="8.75" style="66"/>
    <col min="4108" max="4108" width="9" style="66" customWidth="1"/>
    <col min="4109" max="4352" width="8.75" style="66"/>
    <col min="4353" max="4353" width="8" style="66" customWidth="1"/>
    <col min="4354" max="4354" width="25.5" style="66" customWidth="1"/>
    <col min="4355" max="4356" width="13.375" style="66" bestFit="1" customWidth="1"/>
    <col min="4357" max="4357" width="13.375" style="66" customWidth="1"/>
    <col min="4358" max="4358" width="9.25" style="66" customWidth="1"/>
    <col min="4359" max="4359" width="37" style="66" customWidth="1"/>
    <col min="4360" max="4360" width="12.375" style="66" customWidth="1"/>
    <col min="4361" max="4361" width="12.75" style="66" customWidth="1"/>
    <col min="4362" max="4362" width="13.5" style="66" customWidth="1"/>
    <col min="4363" max="4363" width="8.75" style="66"/>
    <col min="4364" max="4364" width="9" style="66" customWidth="1"/>
    <col min="4365" max="4608" width="8.75" style="66"/>
    <col min="4609" max="4609" width="8" style="66" customWidth="1"/>
    <col min="4610" max="4610" width="25.5" style="66" customWidth="1"/>
    <col min="4611" max="4612" width="13.375" style="66" bestFit="1" customWidth="1"/>
    <col min="4613" max="4613" width="13.375" style="66" customWidth="1"/>
    <col min="4614" max="4614" width="9.25" style="66" customWidth="1"/>
    <col min="4615" max="4615" width="37" style="66" customWidth="1"/>
    <col min="4616" max="4616" width="12.375" style="66" customWidth="1"/>
    <col min="4617" max="4617" width="12.75" style="66" customWidth="1"/>
    <col min="4618" max="4618" width="13.5" style="66" customWidth="1"/>
    <col min="4619" max="4619" width="8.75" style="66"/>
    <col min="4620" max="4620" width="9" style="66" customWidth="1"/>
    <col min="4621" max="4864" width="8.75" style="66"/>
    <col min="4865" max="4865" width="8" style="66" customWidth="1"/>
    <col min="4866" max="4866" width="25.5" style="66" customWidth="1"/>
    <col min="4867" max="4868" width="13.375" style="66" bestFit="1" customWidth="1"/>
    <col min="4869" max="4869" width="13.375" style="66" customWidth="1"/>
    <col min="4870" max="4870" width="9.25" style="66" customWidth="1"/>
    <col min="4871" max="4871" width="37" style="66" customWidth="1"/>
    <col min="4872" max="4872" width="12.375" style="66" customWidth="1"/>
    <col min="4873" max="4873" width="12.75" style="66" customWidth="1"/>
    <col min="4874" max="4874" width="13.5" style="66" customWidth="1"/>
    <col min="4875" max="4875" width="8.75" style="66"/>
    <col min="4876" max="4876" width="9" style="66" customWidth="1"/>
    <col min="4877" max="5120" width="8.75" style="66"/>
    <col min="5121" max="5121" width="8" style="66" customWidth="1"/>
    <col min="5122" max="5122" width="25.5" style="66" customWidth="1"/>
    <col min="5123" max="5124" width="13.375" style="66" bestFit="1" customWidth="1"/>
    <col min="5125" max="5125" width="13.375" style="66" customWidth="1"/>
    <col min="5126" max="5126" width="9.25" style="66" customWidth="1"/>
    <col min="5127" max="5127" width="37" style="66" customWidth="1"/>
    <col min="5128" max="5128" width="12.375" style="66" customWidth="1"/>
    <col min="5129" max="5129" width="12.75" style="66" customWidth="1"/>
    <col min="5130" max="5130" width="13.5" style="66" customWidth="1"/>
    <col min="5131" max="5131" width="8.75" style="66"/>
    <col min="5132" max="5132" width="9" style="66" customWidth="1"/>
    <col min="5133" max="5376" width="8.75" style="66"/>
    <col min="5377" max="5377" width="8" style="66" customWidth="1"/>
    <col min="5378" max="5378" width="25.5" style="66" customWidth="1"/>
    <col min="5379" max="5380" width="13.375" style="66" bestFit="1" customWidth="1"/>
    <col min="5381" max="5381" width="13.375" style="66" customWidth="1"/>
    <col min="5382" max="5382" width="9.25" style="66" customWidth="1"/>
    <col min="5383" max="5383" width="37" style="66" customWidth="1"/>
    <col min="5384" max="5384" width="12.375" style="66" customWidth="1"/>
    <col min="5385" max="5385" width="12.75" style="66" customWidth="1"/>
    <col min="5386" max="5386" width="13.5" style="66" customWidth="1"/>
    <col min="5387" max="5387" width="8.75" style="66"/>
    <col min="5388" max="5388" width="9" style="66" customWidth="1"/>
    <col min="5389" max="5632" width="8.75" style="66"/>
    <col min="5633" max="5633" width="8" style="66" customWidth="1"/>
    <col min="5634" max="5634" width="25.5" style="66" customWidth="1"/>
    <col min="5635" max="5636" width="13.375" style="66" bestFit="1" customWidth="1"/>
    <col min="5637" max="5637" width="13.375" style="66" customWidth="1"/>
    <col min="5638" max="5638" width="9.25" style="66" customWidth="1"/>
    <col min="5639" max="5639" width="37" style="66" customWidth="1"/>
    <col min="5640" max="5640" width="12.375" style="66" customWidth="1"/>
    <col min="5641" max="5641" width="12.75" style="66" customWidth="1"/>
    <col min="5642" max="5642" width="13.5" style="66" customWidth="1"/>
    <col min="5643" max="5643" width="8.75" style="66"/>
    <col min="5644" max="5644" width="9" style="66" customWidth="1"/>
    <col min="5645" max="5888" width="8.75" style="66"/>
    <col min="5889" max="5889" width="8" style="66" customWidth="1"/>
    <col min="5890" max="5890" width="25.5" style="66" customWidth="1"/>
    <col min="5891" max="5892" width="13.375" style="66" bestFit="1" customWidth="1"/>
    <col min="5893" max="5893" width="13.375" style="66" customWidth="1"/>
    <col min="5894" max="5894" width="9.25" style="66" customWidth="1"/>
    <col min="5895" max="5895" width="37" style="66" customWidth="1"/>
    <col min="5896" max="5896" width="12.375" style="66" customWidth="1"/>
    <col min="5897" max="5897" width="12.75" style="66" customWidth="1"/>
    <col min="5898" max="5898" width="13.5" style="66" customWidth="1"/>
    <col min="5899" max="5899" width="8.75" style="66"/>
    <col min="5900" max="5900" width="9" style="66" customWidth="1"/>
    <col min="5901" max="6144" width="8.75" style="66"/>
    <col min="6145" max="6145" width="8" style="66" customWidth="1"/>
    <col min="6146" max="6146" width="25.5" style="66" customWidth="1"/>
    <col min="6147" max="6148" width="13.375" style="66" bestFit="1" customWidth="1"/>
    <col min="6149" max="6149" width="13.375" style="66" customWidth="1"/>
    <col min="6150" max="6150" width="9.25" style="66" customWidth="1"/>
    <col min="6151" max="6151" width="37" style="66" customWidth="1"/>
    <col min="6152" max="6152" width="12.375" style="66" customWidth="1"/>
    <col min="6153" max="6153" width="12.75" style="66" customWidth="1"/>
    <col min="6154" max="6154" width="13.5" style="66" customWidth="1"/>
    <col min="6155" max="6155" width="8.75" style="66"/>
    <col min="6156" max="6156" width="9" style="66" customWidth="1"/>
    <col min="6157" max="6400" width="8.75" style="66"/>
    <col min="6401" max="6401" width="8" style="66" customWidth="1"/>
    <col min="6402" max="6402" width="25.5" style="66" customWidth="1"/>
    <col min="6403" max="6404" width="13.375" style="66" bestFit="1" customWidth="1"/>
    <col min="6405" max="6405" width="13.375" style="66" customWidth="1"/>
    <col min="6406" max="6406" width="9.25" style="66" customWidth="1"/>
    <col min="6407" max="6407" width="37" style="66" customWidth="1"/>
    <col min="6408" max="6408" width="12.375" style="66" customWidth="1"/>
    <col min="6409" max="6409" width="12.75" style="66" customWidth="1"/>
    <col min="6410" max="6410" width="13.5" style="66" customWidth="1"/>
    <col min="6411" max="6411" width="8.75" style="66"/>
    <col min="6412" max="6412" width="9" style="66" customWidth="1"/>
    <col min="6413" max="6656" width="8.75" style="66"/>
    <col min="6657" max="6657" width="8" style="66" customWidth="1"/>
    <col min="6658" max="6658" width="25.5" style="66" customWidth="1"/>
    <col min="6659" max="6660" width="13.375" style="66" bestFit="1" customWidth="1"/>
    <col min="6661" max="6661" width="13.375" style="66" customWidth="1"/>
    <col min="6662" max="6662" width="9.25" style="66" customWidth="1"/>
    <col min="6663" max="6663" width="37" style="66" customWidth="1"/>
    <col min="6664" max="6664" width="12.375" style="66" customWidth="1"/>
    <col min="6665" max="6665" width="12.75" style="66" customWidth="1"/>
    <col min="6666" max="6666" width="13.5" style="66" customWidth="1"/>
    <col min="6667" max="6667" width="8.75" style="66"/>
    <col min="6668" max="6668" width="9" style="66" customWidth="1"/>
    <col min="6669" max="6912" width="8.75" style="66"/>
    <col min="6913" max="6913" width="8" style="66" customWidth="1"/>
    <col min="6914" max="6914" width="25.5" style="66" customWidth="1"/>
    <col min="6915" max="6916" width="13.375" style="66" bestFit="1" customWidth="1"/>
    <col min="6917" max="6917" width="13.375" style="66" customWidth="1"/>
    <col min="6918" max="6918" width="9.25" style="66" customWidth="1"/>
    <col min="6919" max="6919" width="37" style="66" customWidth="1"/>
    <col min="6920" max="6920" width="12.375" style="66" customWidth="1"/>
    <col min="6921" max="6921" width="12.75" style="66" customWidth="1"/>
    <col min="6922" max="6922" width="13.5" style="66" customWidth="1"/>
    <col min="6923" max="6923" width="8.75" style="66"/>
    <col min="6924" max="6924" width="9" style="66" customWidth="1"/>
    <col min="6925" max="7168" width="8.75" style="66"/>
    <col min="7169" max="7169" width="8" style="66" customWidth="1"/>
    <col min="7170" max="7170" width="25.5" style="66" customWidth="1"/>
    <col min="7171" max="7172" width="13.375" style="66" bestFit="1" customWidth="1"/>
    <col min="7173" max="7173" width="13.375" style="66" customWidth="1"/>
    <col min="7174" max="7174" width="9.25" style="66" customWidth="1"/>
    <col min="7175" max="7175" width="37" style="66" customWidth="1"/>
    <col min="7176" max="7176" width="12.375" style="66" customWidth="1"/>
    <col min="7177" max="7177" width="12.75" style="66" customWidth="1"/>
    <col min="7178" max="7178" width="13.5" style="66" customWidth="1"/>
    <col min="7179" max="7179" width="8.75" style="66"/>
    <col min="7180" max="7180" width="9" style="66" customWidth="1"/>
    <col min="7181" max="7424" width="8.75" style="66"/>
    <col min="7425" max="7425" width="8" style="66" customWidth="1"/>
    <col min="7426" max="7426" width="25.5" style="66" customWidth="1"/>
    <col min="7427" max="7428" width="13.375" style="66" bestFit="1" customWidth="1"/>
    <col min="7429" max="7429" width="13.375" style="66" customWidth="1"/>
    <col min="7430" max="7430" width="9.25" style="66" customWidth="1"/>
    <col min="7431" max="7431" width="37" style="66" customWidth="1"/>
    <col min="7432" max="7432" width="12.375" style="66" customWidth="1"/>
    <col min="7433" max="7433" width="12.75" style="66" customWidth="1"/>
    <col min="7434" max="7434" width="13.5" style="66" customWidth="1"/>
    <col min="7435" max="7435" width="8.75" style="66"/>
    <col min="7436" max="7436" width="9" style="66" customWidth="1"/>
    <col min="7437" max="7680" width="8.75" style="66"/>
    <col min="7681" max="7681" width="8" style="66" customWidth="1"/>
    <col min="7682" max="7682" width="25.5" style="66" customWidth="1"/>
    <col min="7683" max="7684" width="13.375" style="66" bestFit="1" customWidth="1"/>
    <col min="7685" max="7685" width="13.375" style="66" customWidth="1"/>
    <col min="7686" max="7686" width="9.25" style="66" customWidth="1"/>
    <col min="7687" max="7687" width="37" style="66" customWidth="1"/>
    <col min="7688" max="7688" width="12.375" style="66" customWidth="1"/>
    <col min="7689" max="7689" width="12.75" style="66" customWidth="1"/>
    <col min="7690" max="7690" width="13.5" style="66" customWidth="1"/>
    <col min="7691" max="7691" width="8.75" style="66"/>
    <col min="7692" max="7692" width="9" style="66" customWidth="1"/>
    <col min="7693" max="7936" width="8.75" style="66"/>
    <col min="7937" max="7937" width="8" style="66" customWidth="1"/>
    <col min="7938" max="7938" width="25.5" style="66" customWidth="1"/>
    <col min="7939" max="7940" width="13.375" style="66" bestFit="1" customWidth="1"/>
    <col min="7941" max="7941" width="13.375" style="66" customWidth="1"/>
    <col min="7942" max="7942" width="9.25" style="66" customWidth="1"/>
    <col min="7943" max="7943" width="37" style="66" customWidth="1"/>
    <col min="7944" max="7944" width="12.375" style="66" customWidth="1"/>
    <col min="7945" max="7945" width="12.75" style="66" customWidth="1"/>
    <col min="7946" max="7946" width="13.5" style="66" customWidth="1"/>
    <col min="7947" max="7947" width="8.75" style="66"/>
    <col min="7948" max="7948" width="9" style="66" customWidth="1"/>
    <col min="7949" max="8192" width="8.75" style="66"/>
    <col min="8193" max="8193" width="8" style="66" customWidth="1"/>
    <col min="8194" max="8194" width="25.5" style="66" customWidth="1"/>
    <col min="8195" max="8196" width="13.375" style="66" bestFit="1" customWidth="1"/>
    <col min="8197" max="8197" width="13.375" style="66" customWidth="1"/>
    <col min="8198" max="8198" width="9.25" style="66" customWidth="1"/>
    <col min="8199" max="8199" width="37" style="66" customWidth="1"/>
    <col min="8200" max="8200" width="12.375" style="66" customWidth="1"/>
    <col min="8201" max="8201" width="12.75" style="66" customWidth="1"/>
    <col min="8202" max="8202" width="13.5" style="66" customWidth="1"/>
    <col min="8203" max="8203" width="8.75" style="66"/>
    <col min="8204" max="8204" width="9" style="66" customWidth="1"/>
    <col min="8205" max="8448" width="8.75" style="66"/>
    <col min="8449" max="8449" width="8" style="66" customWidth="1"/>
    <col min="8450" max="8450" width="25.5" style="66" customWidth="1"/>
    <col min="8451" max="8452" width="13.375" style="66" bestFit="1" customWidth="1"/>
    <col min="8453" max="8453" width="13.375" style="66" customWidth="1"/>
    <col min="8454" max="8454" width="9.25" style="66" customWidth="1"/>
    <col min="8455" max="8455" width="37" style="66" customWidth="1"/>
    <col min="8456" max="8456" width="12.375" style="66" customWidth="1"/>
    <col min="8457" max="8457" width="12.75" style="66" customWidth="1"/>
    <col min="8458" max="8458" width="13.5" style="66" customWidth="1"/>
    <col min="8459" max="8459" width="8.75" style="66"/>
    <col min="8460" max="8460" width="9" style="66" customWidth="1"/>
    <col min="8461" max="8704" width="8.75" style="66"/>
    <col min="8705" max="8705" width="8" style="66" customWidth="1"/>
    <col min="8706" max="8706" width="25.5" style="66" customWidth="1"/>
    <col min="8707" max="8708" width="13.375" style="66" bestFit="1" customWidth="1"/>
    <col min="8709" max="8709" width="13.375" style="66" customWidth="1"/>
    <col min="8710" max="8710" width="9.25" style="66" customWidth="1"/>
    <col min="8711" max="8711" width="37" style="66" customWidth="1"/>
    <col min="8712" max="8712" width="12.375" style="66" customWidth="1"/>
    <col min="8713" max="8713" width="12.75" style="66" customWidth="1"/>
    <col min="8714" max="8714" width="13.5" style="66" customWidth="1"/>
    <col min="8715" max="8715" width="8.75" style="66"/>
    <col min="8716" max="8716" width="9" style="66" customWidth="1"/>
    <col min="8717" max="8960" width="8.75" style="66"/>
    <col min="8961" max="8961" width="8" style="66" customWidth="1"/>
    <col min="8962" max="8962" width="25.5" style="66" customWidth="1"/>
    <col min="8963" max="8964" width="13.375" style="66" bestFit="1" customWidth="1"/>
    <col min="8965" max="8965" width="13.375" style="66" customWidth="1"/>
    <col min="8966" max="8966" width="9.25" style="66" customWidth="1"/>
    <col min="8967" max="8967" width="37" style="66" customWidth="1"/>
    <col min="8968" max="8968" width="12.375" style="66" customWidth="1"/>
    <col min="8969" max="8969" width="12.75" style="66" customWidth="1"/>
    <col min="8970" max="8970" width="13.5" style="66" customWidth="1"/>
    <col min="8971" max="8971" width="8.75" style="66"/>
    <col min="8972" max="8972" width="9" style="66" customWidth="1"/>
    <col min="8973" max="9216" width="8.75" style="66"/>
    <col min="9217" max="9217" width="8" style="66" customWidth="1"/>
    <col min="9218" max="9218" width="25.5" style="66" customWidth="1"/>
    <col min="9219" max="9220" width="13.375" style="66" bestFit="1" customWidth="1"/>
    <col min="9221" max="9221" width="13.375" style="66" customWidth="1"/>
    <col min="9222" max="9222" width="9.25" style="66" customWidth="1"/>
    <col min="9223" max="9223" width="37" style="66" customWidth="1"/>
    <col min="9224" max="9224" width="12.375" style="66" customWidth="1"/>
    <col min="9225" max="9225" width="12.75" style="66" customWidth="1"/>
    <col min="9226" max="9226" width="13.5" style="66" customWidth="1"/>
    <col min="9227" max="9227" width="8.75" style="66"/>
    <col min="9228" max="9228" width="9" style="66" customWidth="1"/>
    <col min="9229" max="9472" width="8.75" style="66"/>
    <col min="9473" max="9473" width="8" style="66" customWidth="1"/>
    <col min="9474" max="9474" width="25.5" style="66" customWidth="1"/>
    <col min="9475" max="9476" width="13.375" style="66" bestFit="1" customWidth="1"/>
    <col min="9477" max="9477" width="13.375" style="66" customWidth="1"/>
    <col min="9478" max="9478" width="9.25" style="66" customWidth="1"/>
    <col min="9479" max="9479" width="37" style="66" customWidth="1"/>
    <col min="9480" max="9480" width="12.375" style="66" customWidth="1"/>
    <col min="9481" max="9481" width="12.75" style="66" customWidth="1"/>
    <col min="9482" max="9482" width="13.5" style="66" customWidth="1"/>
    <col min="9483" max="9483" width="8.75" style="66"/>
    <col min="9484" max="9484" width="9" style="66" customWidth="1"/>
    <col min="9485" max="9728" width="8.75" style="66"/>
    <col min="9729" max="9729" width="8" style="66" customWidth="1"/>
    <col min="9730" max="9730" width="25.5" style="66" customWidth="1"/>
    <col min="9731" max="9732" width="13.375" style="66" bestFit="1" customWidth="1"/>
    <col min="9733" max="9733" width="13.375" style="66" customWidth="1"/>
    <col min="9734" max="9734" width="9.25" style="66" customWidth="1"/>
    <col min="9735" max="9735" width="37" style="66" customWidth="1"/>
    <col min="9736" max="9736" width="12.375" style="66" customWidth="1"/>
    <col min="9737" max="9737" width="12.75" style="66" customWidth="1"/>
    <col min="9738" max="9738" width="13.5" style="66" customWidth="1"/>
    <col min="9739" max="9739" width="8.75" style="66"/>
    <col min="9740" max="9740" width="9" style="66" customWidth="1"/>
    <col min="9741" max="9984" width="8.75" style="66"/>
    <col min="9985" max="9985" width="8" style="66" customWidth="1"/>
    <col min="9986" max="9986" width="25.5" style="66" customWidth="1"/>
    <col min="9987" max="9988" width="13.375" style="66" bestFit="1" customWidth="1"/>
    <col min="9989" max="9989" width="13.375" style="66" customWidth="1"/>
    <col min="9990" max="9990" width="9.25" style="66" customWidth="1"/>
    <col min="9991" max="9991" width="37" style="66" customWidth="1"/>
    <col min="9992" max="9992" width="12.375" style="66" customWidth="1"/>
    <col min="9993" max="9993" width="12.75" style="66" customWidth="1"/>
    <col min="9994" max="9994" width="13.5" style="66" customWidth="1"/>
    <col min="9995" max="9995" width="8.75" style="66"/>
    <col min="9996" max="9996" width="9" style="66" customWidth="1"/>
    <col min="9997" max="10240" width="8.75" style="66"/>
    <col min="10241" max="10241" width="8" style="66" customWidth="1"/>
    <col min="10242" max="10242" width="25.5" style="66" customWidth="1"/>
    <col min="10243" max="10244" width="13.375" style="66" bestFit="1" customWidth="1"/>
    <col min="10245" max="10245" width="13.375" style="66" customWidth="1"/>
    <col min="10246" max="10246" width="9.25" style="66" customWidth="1"/>
    <col min="10247" max="10247" width="37" style="66" customWidth="1"/>
    <col min="10248" max="10248" width="12.375" style="66" customWidth="1"/>
    <col min="10249" max="10249" width="12.75" style="66" customWidth="1"/>
    <col min="10250" max="10250" width="13.5" style="66" customWidth="1"/>
    <col min="10251" max="10251" width="8.75" style="66"/>
    <col min="10252" max="10252" width="9" style="66" customWidth="1"/>
    <col min="10253" max="10496" width="8.75" style="66"/>
    <col min="10497" max="10497" width="8" style="66" customWidth="1"/>
    <col min="10498" max="10498" width="25.5" style="66" customWidth="1"/>
    <col min="10499" max="10500" width="13.375" style="66" bestFit="1" customWidth="1"/>
    <col min="10501" max="10501" width="13.375" style="66" customWidth="1"/>
    <col min="10502" max="10502" width="9.25" style="66" customWidth="1"/>
    <col min="10503" max="10503" width="37" style="66" customWidth="1"/>
    <col min="10504" max="10504" width="12.375" style="66" customWidth="1"/>
    <col min="10505" max="10505" width="12.75" style="66" customWidth="1"/>
    <col min="10506" max="10506" width="13.5" style="66" customWidth="1"/>
    <col min="10507" max="10507" width="8.75" style="66"/>
    <col min="10508" max="10508" width="9" style="66" customWidth="1"/>
    <col min="10509" max="10752" width="8.75" style="66"/>
    <col min="10753" max="10753" width="8" style="66" customWidth="1"/>
    <col min="10754" max="10754" width="25.5" style="66" customWidth="1"/>
    <col min="10755" max="10756" width="13.375" style="66" bestFit="1" customWidth="1"/>
    <col min="10757" max="10757" width="13.375" style="66" customWidth="1"/>
    <col min="10758" max="10758" width="9.25" style="66" customWidth="1"/>
    <col min="10759" max="10759" width="37" style="66" customWidth="1"/>
    <col min="10760" max="10760" width="12.375" style="66" customWidth="1"/>
    <col min="10761" max="10761" width="12.75" style="66" customWidth="1"/>
    <col min="10762" max="10762" width="13.5" style="66" customWidth="1"/>
    <col min="10763" max="10763" width="8.75" style="66"/>
    <col min="10764" max="10764" width="9" style="66" customWidth="1"/>
    <col min="10765" max="11008" width="8.75" style="66"/>
    <col min="11009" max="11009" width="8" style="66" customWidth="1"/>
    <col min="11010" max="11010" width="25.5" style="66" customWidth="1"/>
    <col min="11011" max="11012" width="13.375" style="66" bestFit="1" customWidth="1"/>
    <col min="11013" max="11013" width="13.375" style="66" customWidth="1"/>
    <col min="11014" max="11014" width="9.25" style="66" customWidth="1"/>
    <col min="11015" max="11015" width="37" style="66" customWidth="1"/>
    <col min="11016" max="11016" width="12.375" style="66" customWidth="1"/>
    <col min="11017" max="11017" width="12.75" style="66" customWidth="1"/>
    <col min="11018" max="11018" width="13.5" style="66" customWidth="1"/>
    <col min="11019" max="11019" width="8.75" style="66"/>
    <col min="11020" max="11020" width="9" style="66" customWidth="1"/>
    <col min="11021" max="11264" width="8.75" style="66"/>
    <col min="11265" max="11265" width="8" style="66" customWidth="1"/>
    <col min="11266" max="11266" width="25.5" style="66" customWidth="1"/>
    <col min="11267" max="11268" width="13.375" style="66" bestFit="1" customWidth="1"/>
    <col min="11269" max="11269" width="13.375" style="66" customWidth="1"/>
    <col min="11270" max="11270" width="9.25" style="66" customWidth="1"/>
    <col min="11271" max="11271" width="37" style="66" customWidth="1"/>
    <col min="11272" max="11272" width="12.375" style="66" customWidth="1"/>
    <col min="11273" max="11273" width="12.75" style="66" customWidth="1"/>
    <col min="11274" max="11274" width="13.5" style="66" customWidth="1"/>
    <col min="11275" max="11275" width="8.75" style="66"/>
    <col min="11276" max="11276" width="9" style="66" customWidth="1"/>
    <col min="11277" max="11520" width="8.75" style="66"/>
    <col min="11521" max="11521" width="8" style="66" customWidth="1"/>
    <col min="11522" max="11522" width="25.5" style="66" customWidth="1"/>
    <col min="11523" max="11524" width="13.375" style="66" bestFit="1" customWidth="1"/>
    <col min="11525" max="11525" width="13.375" style="66" customWidth="1"/>
    <col min="11526" max="11526" width="9.25" style="66" customWidth="1"/>
    <col min="11527" max="11527" width="37" style="66" customWidth="1"/>
    <col min="11528" max="11528" width="12.375" style="66" customWidth="1"/>
    <col min="11529" max="11529" width="12.75" style="66" customWidth="1"/>
    <col min="11530" max="11530" width="13.5" style="66" customWidth="1"/>
    <col min="11531" max="11531" width="8.75" style="66"/>
    <col min="11532" max="11532" width="9" style="66" customWidth="1"/>
    <col min="11533" max="11776" width="8.75" style="66"/>
    <col min="11777" max="11777" width="8" style="66" customWidth="1"/>
    <col min="11778" max="11778" width="25.5" style="66" customWidth="1"/>
    <col min="11779" max="11780" width="13.375" style="66" bestFit="1" customWidth="1"/>
    <col min="11781" max="11781" width="13.375" style="66" customWidth="1"/>
    <col min="11782" max="11782" width="9.25" style="66" customWidth="1"/>
    <col min="11783" max="11783" width="37" style="66" customWidth="1"/>
    <col min="11784" max="11784" width="12.375" style="66" customWidth="1"/>
    <col min="11785" max="11785" width="12.75" style="66" customWidth="1"/>
    <col min="11786" max="11786" width="13.5" style="66" customWidth="1"/>
    <col min="11787" max="11787" width="8.75" style="66"/>
    <col min="11788" max="11788" width="9" style="66" customWidth="1"/>
    <col min="11789" max="12032" width="8.75" style="66"/>
    <col min="12033" max="12033" width="8" style="66" customWidth="1"/>
    <col min="12034" max="12034" width="25.5" style="66" customWidth="1"/>
    <col min="12035" max="12036" width="13.375" style="66" bestFit="1" customWidth="1"/>
    <col min="12037" max="12037" width="13.375" style="66" customWidth="1"/>
    <col min="12038" max="12038" width="9.25" style="66" customWidth="1"/>
    <col min="12039" max="12039" width="37" style="66" customWidth="1"/>
    <col min="12040" max="12040" width="12.375" style="66" customWidth="1"/>
    <col min="12041" max="12041" width="12.75" style="66" customWidth="1"/>
    <col min="12042" max="12042" width="13.5" style="66" customWidth="1"/>
    <col min="12043" max="12043" width="8.75" style="66"/>
    <col min="12044" max="12044" width="9" style="66" customWidth="1"/>
    <col min="12045" max="12288" width="8.75" style="66"/>
    <col min="12289" max="12289" width="8" style="66" customWidth="1"/>
    <col min="12290" max="12290" width="25.5" style="66" customWidth="1"/>
    <col min="12291" max="12292" width="13.375" style="66" bestFit="1" customWidth="1"/>
    <col min="12293" max="12293" width="13.375" style="66" customWidth="1"/>
    <col min="12294" max="12294" width="9.25" style="66" customWidth="1"/>
    <col min="12295" max="12295" width="37" style="66" customWidth="1"/>
    <col min="12296" max="12296" width="12.375" style="66" customWidth="1"/>
    <col min="12297" max="12297" width="12.75" style="66" customWidth="1"/>
    <col min="12298" max="12298" width="13.5" style="66" customWidth="1"/>
    <col min="12299" max="12299" width="8.75" style="66"/>
    <col min="12300" max="12300" width="9" style="66" customWidth="1"/>
    <col min="12301" max="12544" width="8.75" style="66"/>
    <col min="12545" max="12545" width="8" style="66" customWidth="1"/>
    <col min="12546" max="12546" width="25.5" style="66" customWidth="1"/>
    <col min="12547" max="12548" width="13.375" style="66" bestFit="1" customWidth="1"/>
    <col min="12549" max="12549" width="13.375" style="66" customWidth="1"/>
    <col min="12550" max="12550" width="9.25" style="66" customWidth="1"/>
    <col min="12551" max="12551" width="37" style="66" customWidth="1"/>
    <col min="12552" max="12552" width="12.375" style="66" customWidth="1"/>
    <col min="12553" max="12553" width="12.75" style="66" customWidth="1"/>
    <col min="12554" max="12554" width="13.5" style="66" customWidth="1"/>
    <col min="12555" max="12555" width="8.75" style="66"/>
    <col min="12556" max="12556" width="9" style="66" customWidth="1"/>
    <col min="12557" max="12800" width="8.75" style="66"/>
    <col min="12801" max="12801" width="8" style="66" customWidth="1"/>
    <col min="12802" max="12802" width="25.5" style="66" customWidth="1"/>
    <col min="12803" max="12804" width="13.375" style="66" bestFit="1" customWidth="1"/>
    <col min="12805" max="12805" width="13.375" style="66" customWidth="1"/>
    <col min="12806" max="12806" width="9.25" style="66" customWidth="1"/>
    <col min="12807" max="12807" width="37" style="66" customWidth="1"/>
    <col min="12808" max="12808" width="12.375" style="66" customWidth="1"/>
    <col min="12809" max="12809" width="12.75" style="66" customWidth="1"/>
    <col min="12810" max="12810" width="13.5" style="66" customWidth="1"/>
    <col min="12811" max="12811" width="8.75" style="66"/>
    <col min="12812" max="12812" width="9" style="66" customWidth="1"/>
    <col min="12813" max="13056" width="8.75" style="66"/>
    <col min="13057" max="13057" width="8" style="66" customWidth="1"/>
    <col min="13058" max="13058" width="25.5" style="66" customWidth="1"/>
    <col min="13059" max="13060" width="13.375" style="66" bestFit="1" customWidth="1"/>
    <col min="13061" max="13061" width="13.375" style="66" customWidth="1"/>
    <col min="13062" max="13062" width="9.25" style="66" customWidth="1"/>
    <col min="13063" max="13063" width="37" style="66" customWidth="1"/>
    <col min="13064" max="13064" width="12.375" style="66" customWidth="1"/>
    <col min="13065" max="13065" width="12.75" style="66" customWidth="1"/>
    <col min="13066" max="13066" width="13.5" style="66" customWidth="1"/>
    <col min="13067" max="13067" width="8.75" style="66"/>
    <col min="13068" max="13068" width="9" style="66" customWidth="1"/>
    <col min="13069" max="13312" width="8.75" style="66"/>
    <col min="13313" max="13313" width="8" style="66" customWidth="1"/>
    <col min="13314" max="13314" width="25.5" style="66" customWidth="1"/>
    <col min="13315" max="13316" width="13.375" style="66" bestFit="1" customWidth="1"/>
    <col min="13317" max="13317" width="13.375" style="66" customWidth="1"/>
    <col min="13318" max="13318" width="9.25" style="66" customWidth="1"/>
    <col min="13319" max="13319" width="37" style="66" customWidth="1"/>
    <col min="13320" max="13320" width="12.375" style="66" customWidth="1"/>
    <col min="13321" max="13321" width="12.75" style="66" customWidth="1"/>
    <col min="13322" max="13322" width="13.5" style="66" customWidth="1"/>
    <col min="13323" max="13323" width="8.75" style="66"/>
    <col min="13324" max="13324" width="9" style="66" customWidth="1"/>
    <col min="13325" max="13568" width="8.75" style="66"/>
    <col min="13569" max="13569" width="8" style="66" customWidth="1"/>
    <col min="13570" max="13570" width="25.5" style="66" customWidth="1"/>
    <col min="13571" max="13572" width="13.375" style="66" bestFit="1" customWidth="1"/>
    <col min="13573" max="13573" width="13.375" style="66" customWidth="1"/>
    <col min="13574" max="13574" width="9.25" style="66" customWidth="1"/>
    <col min="13575" max="13575" width="37" style="66" customWidth="1"/>
    <col min="13576" max="13576" width="12.375" style="66" customWidth="1"/>
    <col min="13577" max="13577" width="12.75" style="66" customWidth="1"/>
    <col min="13578" max="13578" width="13.5" style="66" customWidth="1"/>
    <col min="13579" max="13579" width="8.75" style="66"/>
    <col min="13580" max="13580" width="9" style="66" customWidth="1"/>
    <col min="13581" max="13824" width="8.75" style="66"/>
    <col min="13825" max="13825" width="8" style="66" customWidth="1"/>
    <col min="13826" max="13826" width="25.5" style="66" customWidth="1"/>
    <col min="13827" max="13828" width="13.375" style="66" bestFit="1" customWidth="1"/>
    <col min="13829" max="13829" width="13.375" style="66" customWidth="1"/>
    <col min="13830" max="13830" width="9.25" style="66" customWidth="1"/>
    <col min="13831" max="13831" width="37" style="66" customWidth="1"/>
    <col min="13832" max="13832" width="12.375" style="66" customWidth="1"/>
    <col min="13833" max="13833" width="12.75" style="66" customWidth="1"/>
    <col min="13834" max="13834" width="13.5" style="66" customWidth="1"/>
    <col min="13835" max="13835" width="8.75" style="66"/>
    <col min="13836" max="13836" width="9" style="66" customWidth="1"/>
    <col min="13837" max="14080" width="8.75" style="66"/>
    <col min="14081" max="14081" width="8" style="66" customWidth="1"/>
    <col min="14082" max="14082" width="25.5" style="66" customWidth="1"/>
    <col min="14083" max="14084" width="13.375" style="66" bestFit="1" customWidth="1"/>
    <col min="14085" max="14085" width="13.375" style="66" customWidth="1"/>
    <col min="14086" max="14086" width="9.25" style="66" customWidth="1"/>
    <col min="14087" max="14087" width="37" style="66" customWidth="1"/>
    <col min="14088" max="14088" width="12.375" style="66" customWidth="1"/>
    <col min="14089" max="14089" width="12.75" style="66" customWidth="1"/>
    <col min="14090" max="14090" width="13.5" style="66" customWidth="1"/>
    <col min="14091" max="14091" width="8.75" style="66"/>
    <col min="14092" max="14092" width="9" style="66" customWidth="1"/>
    <col min="14093" max="14336" width="8.75" style="66"/>
    <col min="14337" max="14337" width="8" style="66" customWidth="1"/>
    <col min="14338" max="14338" width="25.5" style="66" customWidth="1"/>
    <col min="14339" max="14340" width="13.375" style="66" bestFit="1" customWidth="1"/>
    <col min="14341" max="14341" width="13.375" style="66" customWidth="1"/>
    <col min="14342" max="14342" width="9.25" style="66" customWidth="1"/>
    <col min="14343" max="14343" width="37" style="66" customWidth="1"/>
    <col min="14344" max="14344" width="12.375" style="66" customWidth="1"/>
    <col min="14345" max="14345" width="12.75" style="66" customWidth="1"/>
    <col min="14346" max="14346" width="13.5" style="66" customWidth="1"/>
    <col min="14347" max="14347" width="8.75" style="66"/>
    <col min="14348" max="14348" width="9" style="66" customWidth="1"/>
    <col min="14349" max="14592" width="8.75" style="66"/>
    <col min="14593" max="14593" width="8" style="66" customWidth="1"/>
    <col min="14594" max="14594" width="25.5" style="66" customWidth="1"/>
    <col min="14595" max="14596" width="13.375" style="66" bestFit="1" customWidth="1"/>
    <col min="14597" max="14597" width="13.375" style="66" customWidth="1"/>
    <col min="14598" max="14598" width="9.25" style="66" customWidth="1"/>
    <col min="14599" max="14599" width="37" style="66" customWidth="1"/>
    <col min="14600" max="14600" width="12.375" style="66" customWidth="1"/>
    <col min="14601" max="14601" width="12.75" style="66" customWidth="1"/>
    <col min="14602" max="14602" width="13.5" style="66" customWidth="1"/>
    <col min="14603" max="14603" width="8.75" style="66"/>
    <col min="14604" max="14604" width="9" style="66" customWidth="1"/>
    <col min="14605" max="14848" width="8.75" style="66"/>
    <col min="14849" max="14849" width="8" style="66" customWidth="1"/>
    <col min="14850" max="14850" width="25.5" style="66" customWidth="1"/>
    <col min="14851" max="14852" width="13.375" style="66" bestFit="1" customWidth="1"/>
    <col min="14853" max="14853" width="13.375" style="66" customWidth="1"/>
    <col min="14854" max="14854" width="9.25" style="66" customWidth="1"/>
    <col min="14855" max="14855" width="37" style="66" customWidth="1"/>
    <col min="14856" max="14856" width="12.375" style="66" customWidth="1"/>
    <col min="14857" max="14857" width="12.75" style="66" customWidth="1"/>
    <col min="14858" max="14858" width="13.5" style="66" customWidth="1"/>
    <col min="14859" max="14859" width="8.75" style="66"/>
    <col min="14860" max="14860" width="9" style="66" customWidth="1"/>
    <col min="14861" max="15104" width="8.75" style="66"/>
    <col min="15105" max="15105" width="8" style="66" customWidth="1"/>
    <col min="15106" max="15106" width="25.5" style="66" customWidth="1"/>
    <col min="15107" max="15108" width="13.375" style="66" bestFit="1" customWidth="1"/>
    <col min="15109" max="15109" width="13.375" style="66" customWidth="1"/>
    <col min="15110" max="15110" width="9.25" style="66" customWidth="1"/>
    <col min="15111" max="15111" width="37" style="66" customWidth="1"/>
    <col min="15112" max="15112" width="12.375" style="66" customWidth="1"/>
    <col min="15113" max="15113" width="12.75" style="66" customWidth="1"/>
    <col min="15114" max="15114" width="13.5" style="66" customWidth="1"/>
    <col min="15115" max="15115" width="8.75" style="66"/>
    <col min="15116" max="15116" width="9" style="66" customWidth="1"/>
    <col min="15117" max="15360" width="8.75" style="66"/>
    <col min="15361" max="15361" width="8" style="66" customWidth="1"/>
    <col min="15362" max="15362" width="25.5" style="66" customWidth="1"/>
    <col min="15363" max="15364" width="13.375" style="66" bestFit="1" customWidth="1"/>
    <col min="15365" max="15365" width="13.375" style="66" customWidth="1"/>
    <col min="15366" max="15366" width="9.25" style="66" customWidth="1"/>
    <col min="15367" max="15367" width="37" style="66" customWidth="1"/>
    <col min="15368" max="15368" width="12.375" style="66" customWidth="1"/>
    <col min="15369" max="15369" width="12.75" style="66" customWidth="1"/>
    <col min="15370" max="15370" width="13.5" style="66" customWidth="1"/>
    <col min="15371" max="15371" width="8.75" style="66"/>
    <col min="15372" max="15372" width="9" style="66" customWidth="1"/>
    <col min="15373" max="15616" width="8.75" style="66"/>
    <col min="15617" max="15617" width="8" style="66" customWidth="1"/>
    <col min="15618" max="15618" width="25.5" style="66" customWidth="1"/>
    <col min="15619" max="15620" width="13.375" style="66" bestFit="1" customWidth="1"/>
    <col min="15621" max="15621" width="13.375" style="66" customWidth="1"/>
    <col min="15622" max="15622" width="9.25" style="66" customWidth="1"/>
    <col min="15623" max="15623" width="37" style="66" customWidth="1"/>
    <col min="15624" max="15624" width="12.375" style="66" customWidth="1"/>
    <col min="15625" max="15625" width="12.75" style="66" customWidth="1"/>
    <col min="15626" max="15626" width="13.5" style="66" customWidth="1"/>
    <col min="15627" max="15627" width="8.75" style="66"/>
    <col min="15628" max="15628" width="9" style="66" customWidth="1"/>
    <col min="15629" max="15872" width="8.75" style="66"/>
    <col min="15873" max="15873" width="8" style="66" customWidth="1"/>
    <col min="15874" max="15874" width="25.5" style="66" customWidth="1"/>
    <col min="15875" max="15876" width="13.375" style="66" bestFit="1" customWidth="1"/>
    <col min="15877" max="15877" width="13.375" style="66" customWidth="1"/>
    <col min="15878" max="15878" width="9.25" style="66" customWidth="1"/>
    <col min="15879" max="15879" width="37" style="66" customWidth="1"/>
    <col min="15880" max="15880" width="12.375" style="66" customWidth="1"/>
    <col min="15881" max="15881" width="12.75" style="66" customWidth="1"/>
    <col min="15882" max="15882" width="13.5" style="66" customWidth="1"/>
    <col min="15883" max="15883" width="8.75" style="66"/>
    <col min="15884" max="15884" width="9" style="66" customWidth="1"/>
    <col min="15885" max="16128" width="8.75" style="66"/>
    <col min="16129" max="16129" width="8" style="66" customWidth="1"/>
    <col min="16130" max="16130" width="25.5" style="66" customWidth="1"/>
    <col min="16131" max="16132" width="13.375" style="66" bestFit="1" customWidth="1"/>
    <col min="16133" max="16133" width="13.375" style="66" customWidth="1"/>
    <col min="16134" max="16134" width="9.25" style="66" customWidth="1"/>
    <col min="16135" max="16135" width="37" style="66" customWidth="1"/>
    <col min="16136" max="16136" width="12.375" style="66" customWidth="1"/>
    <col min="16137" max="16137" width="12.75" style="66" customWidth="1"/>
    <col min="16138" max="16138" width="13.5" style="66" customWidth="1"/>
    <col min="16139" max="16139" width="8.75" style="66"/>
    <col min="16140" max="16140" width="9" style="66" customWidth="1"/>
    <col min="16141" max="16384" width="8.75" style="66"/>
  </cols>
  <sheetData>
    <row r="1" spans="1:14">
      <c r="A1" s="65" t="s">
        <v>1210</v>
      </c>
    </row>
    <row r="2" spans="1:14" ht="25.5">
      <c r="A2" s="105" t="s">
        <v>759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>
      <c r="C3" s="69"/>
      <c r="L3" s="68"/>
      <c r="N3" s="68" t="s">
        <v>737</v>
      </c>
    </row>
    <row r="4" spans="1:14" s="68" customFormat="1" ht="18" customHeight="1">
      <c r="A4" s="104" t="s">
        <v>738</v>
      </c>
      <c r="B4" s="104"/>
      <c r="C4" s="104"/>
      <c r="D4" s="104"/>
      <c r="E4" s="104"/>
      <c r="F4" s="104"/>
      <c r="G4" s="104"/>
      <c r="H4" s="104" t="s">
        <v>739</v>
      </c>
      <c r="I4" s="104"/>
      <c r="J4" s="104"/>
      <c r="K4" s="104"/>
      <c r="L4" s="104"/>
      <c r="M4" s="104"/>
      <c r="N4" s="104"/>
    </row>
    <row r="5" spans="1:14" s="68" customFormat="1" ht="30" customHeight="1">
      <c r="A5" s="108" t="s">
        <v>1</v>
      </c>
      <c r="B5" s="108" t="s">
        <v>2</v>
      </c>
      <c r="C5" s="109" t="s">
        <v>760</v>
      </c>
      <c r="D5" s="95" t="s">
        <v>1183</v>
      </c>
      <c r="E5" s="109" t="s">
        <v>1184</v>
      </c>
      <c r="F5" s="103" t="s">
        <v>1186</v>
      </c>
      <c r="G5" s="103"/>
      <c r="H5" s="108" t="s">
        <v>1</v>
      </c>
      <c r="I5" s="108" t="s">
        <v>2</v>
      </c>
      <c r="J5" s="109" t="s">
        <v>760</v>
      </c>
      <c r="K5" s="95" t="s">
        <v>1183</v>
      </c>
      <c r="L5" s="109" t="s">
        <v>1184</v>
      </c>
      <c r="M5" s="103" t="s">
        <v>1186</v>
      </c>
      <c r="N5" s="103"/>
    </row>
    <row r="6" spans="1:14" ht="30" customHeight="1">
      <c r="A6" s="108"/>
      <c r="B6" s="108"/>
      <c r="C6" s="109"/>
      <c r="D6" s="96" t="s">
        <v>13</v>
      </c>
      <c r="E6" s="109"/>
      <c r="F6" s="96" t="s">
        <v>1185</v>
      </c>
      <c r="G6" s="96" t="s">
        <v>14</v>
      </c>
      <c r="H6" s="108"/>
      <c r="I6" s="108"/>
      <c r="J6" s="109"/>
      <c r="K6" s="96" t="s">
        <v>13</v>
      </c>
      <c r="L6" s="109"/>
      <c r="M6" s="96" t="s">
        <v>1185</v>
      </c>
      <c r="N6" s="96" t="s">
        <v>14</v>
      </c>
    </row>
    <row r="7" spans="1:14" ht="18" customHeight="1">
      <c r="A7" s="85" t="s">
        <v>744</v>
      </c>
      <c r="B7" s="78"/>
      <c r="C7" s="71">
        <f>SUM(C8:C9)</f>
        <v>246699</v>
      </c>
      <c r="D7" s="72">
        <f>E7-C7</f>
        <v>0</v>
      </c>
      <c r="E7" s="71">
        <f>SUM(E8:E9)</f>
        <v>246699</v>
      </c>
      <c r="F7" s="72">
        <f>G7-E7</f>
        <v>-303</v>
      </c>
      <c r="G7" s="71">
        <f>SUM(G8:G9)</f>
        <v>246396</v>
      </c>
      <c r="H7" s="85" t="s">
        <v>743</v>
      </c>
      <c r="I7" s="80"/>
      <c r="J7" s="73">
        <f>SUM(J8:J30)</f>
        <v>356988</v>
      </c>
      <c r="K7" s="73">
        <f>L7-J7</f>
        <v>960</v>
      </c>
      <c r="L7" s="73">
        <f>SUM(L8:L30)</f>
        <v>357948</v>
      </c>
      <c r="M7" s="73">
        <f>N7-L7</f>
        <v>-4890</v>
      </c>
      <c r="N7" s="73">
        <f>SUM(N8:N30)</f>
        <v>353058</v>
      </c>
    </row>
    <row r="8" spans="1:14" ht="18" customHeight="1">
      <c r="A8" s="80">
        <v>101</v>
      </c>
      <c r="B8" s="79" t="s">
        <v>745</v>
      </c>
      <c r="C8" s="74">
        <f>本级一般公共预算收入!C7</f>
        <v>157944</v>
      </c>
      <c r="D8" s="75">
        <f t="shared" ref="D8:D18" si="0">E8-C8</f>
        <v>0</v>
      </c>
      <c r="E8" s="74">
        <f>本级一般公共预算收入!E7</f>
        <v>157944</v>
      </c>
      <c r="F8" s="75">
        <f t="shared" ref="F8:F18" si="1">G8-E8</f>
        <v>-38494</v>
      </c>
      <c r="G8" s="74">
        <f>本级一般公共预算收入!G7</f>
        <v>119450</v>
      </c>
      <c r="H8" s="87">
        <v>201</v>
      </c>
      <c r="I8" s="88" t="s">
        <v>748</v>
      </c>
      <c r="J8" s="76">
        <f>'本级一般预算支出-功能'!C8</f>
        <v>39235</v>
      </c>
      <c r="K8" s="97">
        <f t="shared" ref="K8:K36" si="2">L8-J8</f>
        <v>0</v>
      </c>
      <c r="L8" s="76">
        <f>'本级一般预算支出-功能'!E8</f>
        <v>39235</v>
      </c>
      <c r="M8" s="97">
        <f t="shared" ref="M8:M36" si="3">N8-L8</f>
        <v>-8747</v>
      </c>
      <c r="N8" s="76">
        <f>'本级一般预算支出-功能'!G8</f>
        <v>30488</v>
      </c>
    </row>
    <row r="9" spans="1:14" ht="18" customHeight="1">
      <c r="A9" s="80">
        <v>103</v>
      </c>
      <c r="B9" s="79" t="s">
        <v>746</v>
      </c>
      <c r="C9" s="74">
        <f>本级一般公共预算收入!C22</f>
        <v>88755</v>
      </c>
      <c r="D9" s="75">
        <f t="shared" si="0"/>
        <v>0</v>
      </c>
      <c r="E9" s="74">
        <f>本级一般公共预算收入!E22</f>
        <v>88755</v>
      </c>
      <c r="F9" s="75">
        <f t="shared" si="1"/>
        <v>38191</v>
      </c>
      <c r="G9" s="74">
        <f>本级一般公共预算收入!G22</f>
        <v>126946</v>
      </c>
      <c r="H9" s="87">
        <v>203</v>
      </c>
      <c r="I9" s="88" t="s">
        <v>749</v>
      </c>
      <c r="J9" s="76">
        <f>'本级一般预算支出-功能'!C277</f>
        <v>1055</v>
      </c>
      <c r="K9" s="97">
        <f t="shared" si="2"/>
        <v>0</v>
      </c>
      <c r="L9" s="76">
        <f>'本级一般预算支出-功能'!E277</f>
        <v>1055</v>
      </c>
      <c r="M9" s="97">
        <f t="shared" si="3"/>
        <v>-164</v>
      </c>
      <c r="N9" s="76">
        <f>'本级一般预算支出-功能'!G277</f>
        <v>891</v>
      </c>
    </row>
    <row r="10" spans="1:14" ht="18" customHeight="1">
      <c r="A10" s="84" t="s">
        <v>3</v>
      </c>
      <c r="B10" s="85"/>
      <c r="C10" s="73">
        <f>本级一般公共预算收入!C31</f>
        <v>66119</v>
      </c>
      <c r="D10" s="72">
        <f t="shared" si="0"/>
        <v>0</v>
      </c>
      <c r="E10" s="73">
        <f>本级一般公共预算收入!E31</f>
        <v>66119</v>
      </c>
      <c r="F10" s="72">
        <f t="shared" si="1"/>
        <v>59225</v>
      </c>
      <c r="G10" s="73">
        <f>本级一般公共预算收入!G31</f>
        <v>125344</v>
      </c>
      <c r="H10" s="87">
        <v>204</v>
      </c>
      <c r="I10" s="88" t="s">
        <v>141</v>
      </c>
      <c r="J10" s="76">
        <f>'本级一般预算支出-功能'!C294</f>
        <v>29392</v>
      </c>
      <c r="K10" s="97">
        <f t="shared" si="2"/>
        <v>0</v>
      </c>
      <c r="L10" s="76">
        <f>'本级一般预算支出-功能'!E294</f>
        <v>29392</v>
      </c>
      <c r="M10" s="97">
        <f t="shared" si="3"/>
        <v>-3414</v>
      </c>
      <c r="N10" s="76">
        <f>'本级一般预算支出-功能'!G294</f>
        <v>25978</v>
      </c>
    </row>
    <row r="11" spans="1:14" ht="18" customHeight="1">
      <c r="A11" s="80">
        <v>11001</v>
      </c>
      <c r="B11" s="81" t="s">
        <v>4</v>
      </c>
      <c r="C11" s="74">
        <f>本级一般公共预算收入!C32</f>
        <v>28076</v>
      </c>
      <c r="D11" s="75">
        <f t="shared" si="0"/>
        <v>0</v>
      </c>
      <c r="E11" s="74">
        <f>本级一般公共预算收入!E32</f>
        <v>28076</v>
      </c>
      <c r="F11" s="75">
        <f t="shared" si="1"/>
        <v>0</v>
      </c>
      <c r="G11" s="74">
        <f>本级一般公共预算收入!G32</f>
        <v>28076</v>
      </c>
      <c r="H11" s="87">
        <v>205</v>
      </c>
      <c r="I11" s="88" t="s">
        <v>172</v>
      </c>
      <c r="J11" s="76">
        <f>'本级一般预算支出-功能'!C384</f>
        <v>61974</v>
      </c>
      <c r="K11" s="97">
        <f t="shared" si="2"/>
        <v>0</v>
      </c>
      <c r="L11" s="76">
        <f>'本级一般预算支出-功能'!E384</f>
        <v>61974</v>
      </c>
      <c r="M11" s="97">
        <f t="shared" si="3"/>
        <v>-8310</v>
      </c>
      <c r="N11" s="76">
        <f>'本级一般预算支出-功能'!G384</f>
        <v>53664</v>
      </c>
    </row>
    <row r="12" spans="1:14" ht="18" customHeight="1">
      <c r="A12" s="80">
        <v>11002</v>
      </c>
      <c r="B12" s="81" t="s">
        <v>5</v>
      </c>
      <c r="C12" s="90">
        <f>本级一般公共预算收入!C38</f>
        <v>32275</v>
      </c>
      <c r="D12" s="75">
        <f t="shared" si="0"/>
        <v>0</v>
      </c>
      <c r="E12" s="90">
        <f>本级一般公共预算收入!E38</f>
        <v>32275</v>
      </c>
      <c r="F12" s="75">
        <f t="shared" si="1"/>
        <v>48813</v>
      </c>
      <c r="G12" s="90">
        <f>本级一般公共预算收入!G38</f>
        <v>81088</v>
      </c>
      <c r="H12" s="87">
        <v>206</v>
      </c>
      <c r="I12" s="88" t="s">
        <v>210</v>
      </c>
      <c r="J12" s="97">
        <f>'本级一般预算支出-功能'!C436</f>
        <v>15566</v>
      </c>
      <c r="K12" s="97">
        <f t="shared" si="2"/>
        <v>0</v>
      </c>
      <c r="L12" s="97">
        <f>'本级一般预算支出-功能'!E436</f>
        <v>15566</v>
      </c>
      <c r="M12" s="97">
        <f t="shared" si="3"/>
        <v>-5442</v>
      </c>
      <c r="N12" s="97">
        <f>'本级一般预算支出-功能'!G436</f>
        <v>10124</v>
      </c>
    </row>
    <row r="13" spans="1:14" ht="18" customHeight="1">
      <c r="A13" s="82">
        <v>11003</v>
      </c>
      <c r="B13" s="82" t="s">
        <v>6</v>
      </c>
      <c r="C13" s="90">
        <f>本级一般公共预算收入!C59</f>
        <v>5768</v>
      </c>
      <c r="D13" s="75">
        <f t="shared" si="0"/>
        <v>0</v>
      </c>
      <c r="E13" s="90">
        <f>本级一般公共预算收入!E59</f>
        <v>5768</v>
      </c>
      <c r="F13" s="75">
        <f t="shared" si="1"/>
        <v>10412</v>
      </c>
      <c r="G13" s="90">
        <f>本级一般公共预算收入!G59</f>
        <v>16180</v>
      </c>
      <c r="H13" s="87">
        <v>207</v>
      </c>
      <c r="I13" s="88" t="s">
        <v>245</v>
      </c>
      <c r="J13" s="76">
        <f>'本级一般预算支出-功能'!C492</f>
        <v>10461</v>
      </c>
      <c r="K13" s="97">
        <f t="shared" si="2"/>
        <v>0</v>
      </c>
      <c r="L13" s="76">
        <f>'本级一般预算支出-功能'!E492</f>
        <v>10461</v>
      </c>
      <c r="M13" s="97">
        <f t="shared" si="3"/>
        <v>-3124</v>
      </c>
      <c r="N13" s="76">
        <f>'本级一般预算支出-功能'!G492</f>
        <v>7337</v>
      </c>
    </row>
    <row r="14" spans="1:14" ht="18" customHeight="1">
      <c r="A14" s="83" t="s">
        <v>7</v>
      </c>
      <c r="B14" s="83"/>
      <c r="C14" s="71">
        <f>本级一般公共预算收入!C60</f>
        <v>22179</v>
      </c>
      <c r="D14" s="72">
        <f t="shared" si="0"/>
        <v>960</v>
      </c>
      <c r="E14" s="71">
        <f>本级一般公共预算收入!E60</f>
        <v>23139</v>
      </c>
      <c r="F14" s="72">
        <f t="shared" si="1"/>
        <v>0</v>
      </c>
      <c r="G14" s="71">
        <f>本级一般公共预算收入!G60</f>
        <v>23139</v>
      </c>
      <c r="H14" s="87">
        <v>208</v>
      </c>
      <c r="I14" s="88" t="s">
        <v>276</v>
      </c>
      <c r="J14" s="74">
        <f>'本级一般预算支出-功能'!C549</f>
        <v>70826</v>
      </c>
      <c r="K14" s="97">
        <f t="shared" si="2"/>
        <v>0</v>
      </c>
      <c r="L14" s="74">
        <f>'本级一般预算支出-功能'!E549</f>
        <v>70826</v>
      </c>
      <c r="M14" s="97">
        <f t="shared" si="3"/>
        <v>6181</v>
      </c>
      <c r="N14" s="74">
        <f>'本级一般预算支出-功能'!G549</f>
        <v>77007</v>
      </c>
    </row>
    <row r="15" spans="1:14" ht="18" customHeight="1">
      <c r="A15" s="84" t="s">
        <v>747</v>
      </c>
      <c r="B15" s="85"/>
      <c r="C15" s="71">
        <f>本级一般公共预算收入!C63</f>
        <v>14931</v>
      </c>
      <c r="D15" s="72">
        <f t="shared" si="0"/>
        <v>0</v>
      </c>
      <c r="E15" s="71">
        <f>本级一般公共预算收入!E63</f>
        <v>14931</v>
      </c>
      <c r="F15" s="72">
        <f t="shared" si="1"/>
        <v>106</v>
      </c>
      <c r="G15" s="71">
        <f>本级一般公共预算收入!G63</f>
        <v>15037</v>
      </c>
      <c r="H15" s="87">
        <v>210</v>
      </c>
      <c r="I15" s="88" t="s">
        <v>356</v>
      </c>
      <c r="J15" s="97">
        <f>'本级一般预算支出-功能'!C684</f>
        <v>32054</v>
      </c>
      <c r="K15" s="97">
        <f t="shared" si="2"/>
        <v>0</v>
      </c>
      <c r="L15" s="97">
        <f>'本级一般预算支出-功能'!E684</f>
        <v>32054</v>
      </c>
      <c r="M15" s="97">
        <f t="shared" si="3"/>
        <v>10922</v>
      </c>
      <c r="N15" s="97">
        <f>'本级一般预算支出-功能'!G684</f>
        <v>42976</v>
      </c>
    </row>
    <row r="16" spans="1:14" ht="18" customHeight="1">
      <c r="A16" s="84" t="s">
        <v>8</v>
      </c>
      <c r="B16" s="85"/>
      <c r="C16" s="71">
        <f>本级一般公共预算收入!C65</f>
        <v>103041</v>
      </c>
      <c r="D16" s="72">
        <f t="shared" si="0"/>
        <v>0</v>
      </c>
      <c r="E16" s="71">
        <f>本级一般公共预算收入!E65</f>
        <v>103041</v>
      </c>
      <c r="F16" s="72">
        <f t="shared" si="1"/>
        <v>-45956</v>
      </c>
      <c r="G16" s="71">
        <f>本级一般公共预算收入!G65</f>
        <v>57085</v>
      </c>
      <c r="H16" s="87">
        <v>211</v>
      </c>
      <c r="I16" s="88" t="s">
        <v>406</v>
      </c>
      <c r="J16" s="97">
        <f>'本级一般预算支出-功能'!C758</f>
        <v>3023</v>
      </c>
      <c r="K16" s="97">
        <f t="shared" si="2"/>
        <v>0</v>
      </c>
      <c r="L16" s="97">
        <f>'本级一般预算支出-功能'!E758</f>
        <v>3023</v>
      </c>
      <c r="M16" s="97">
        <f t="shared" si="3"/>
        <v>-788</v>
      </c>
      <c r="N16" s="97">
        <f>'本级一般预算支出-功能'!G758</f>
        <v>2235</v>
      </c>
    </row>
    <row r="17" spans="1:14" ht="18" customHeight="1">
      <c r="A17" s="84" t="s">
        <v>9</v>
      </c>
      <c r="B17" s="86"/>
      <c r="C17" s="71">
        <f>本级一般公共预算收入!C70</f>
        <v>2339</v>
      </c>
      <c r="D17" s="72">
        <f t="shared" si="0"/>
        <v>0</v>
      </c>
      <c r="E17" s="71">
        <f>本级一般公共预算收入!E70</f>
        <v>2339</v>
      </c>
      <c r="F17" s="72">
        <f t="shared" si="1"/>
        <v>2965</v>
      </c>
      <c r="G17" s="71">
        <f>本级一般公共预算收入!G70</f>
        <v>5304</v>
      </c>
      <c r="H17" s="87">
        <v>212</v>
      </c>
      <c r="I17" s="88" t="s">
        <v>455</v>
      </c>
      <c r="J17" s="97">
        <f>'本级一般预算支出-功能'!C833</f>
        <v>10964</v>
      </c>
      <c r="K17" s="97">
        <f t="shared" si="2"/>
        <v>0</v>
      </c>
      <c r="L17" s="97">
        <f>'本级一般预算支出-功能'!E833</f>
        <v>10964</v>
      </c>
      <c r="M17" s="97">
        <f t="shared" si="3"/>
        <v>3829</v>
      </c>
      <c r="N17" s="97">
        <f>'本级一般预算支出-功能'!G833</f>
        <v>14793</v>
      </c>
    </row>
    <row r="18" spans="1:14" ht="18" customHeight="1">
      <c r="A18" s="84" t="s">
        <v>12</v>
      </c>
      <c r="B18" s="86"/>
      <c r="C18" s="71">
        <f>本级一般公共预算收入!C72</f>
        <v>23219</v>
      </c>
      <c r="D18" s="72">
        <f t="shared" si="0"/>
        <v>0</v>
      </c>
      <c r="E18" s="71">
        <f>本级一般公共预算收入!E72</f>
        <v>23219</v>
      </c>
      <c r="F18" s="72">
        <f t="shared" si="1"/>
        <v>0</v>
      </c>
      <c r="G18" s="71">
        <f>本级一般公共预算收入!G72</f>
        <v>23219</v>
      </c>
      <c r="H18" s="87">
        <v>213</v>
      </c>
      <c r="I18" s="88" t="s">
        <v>469</v>
      </c>
      <c r="J18" s="74">
        <f>'本级一般预算支出-功能'!C856</f>
        <v>25449</v>
      </c>
      <c r="K18" s="97">
        <f t="shared" si="2"/>
        <v>960</v>
      </c>
      <c r="L18" s="74">
        <f>'本级一般预算支出-功能'!E856</f>
        <v>26409</v>
      </c>
      <c r="M18" s="97">
        <f t="shared" si="3"/>
        <v>-2095</v>
      </c>
      <c r="N18" s="74">
        <f>'本级一般预算支出-功能'!G856</f>
        <v>24314</v>
      </c>
    </row>
    <row r="19" spans="1:14" ht="18" customHeight="1">
      <c r="A19" s="86"/>
      <c r="B19" s="86"/>
      <c r="C19" s="71"/>
      <c r="D19" s="73"/>
      <c r="E19" s="71"/>
      <c r="F19" s="73"/>
      <c r="G19" s="71"/>
      <c r="H19" s="87">
        <v>214</v>
      </c>
      <c r="I19" s="88" t="s">
        <v>536</v>
      </c>
      <c r="J19" s="97">
        <f>'本级一般预算支出-功能'!C963</f>
        <v>5384</v>
      </c>
      <c r="K19" s="97">
        <f t="shared" si="2"/>
        <v>0</v>
      </c>
      <c r="L19" s="97">
        <f>'本级一般预算支出-功能'!E963</f>
        <v>5384</v>
      </c>
      <c r="M19" s="97">
        <f t="shared" si="3"/>
        <v>10368</v>
      </c>
      <c r="N19" s="97">
        <f>'本级一般预算支出-功能'!G963</f>
        <v>15752</v>
      </c>
    </row>
    <row r="20" spans="1:14" ht="18" customHeight="1">
      <c r="A20" s="86"/>
      <c r="B20" s="86"/>
      <c r="C20" s="71"/>
      <c r="D20" s="73"/>
      <c r="E20" s="71"/>
      <c r="F20" s="73"/>
      <c r="G20" s="71"/>
      <c r="H20" s="87">
        <v>215</v>
      </c>
      <c r="I20" s="88" t="s">
        <v>750</v>
      </c>
      <c r="J20" s="74">
        <f>'本级一般预算支出-功能'!C1021</f>
        <v>7924</v>
      </c>
      <c r="K20" s="97">
        <f t="shared" si="2"/>
        <v>0</v>
      </c>
      <c r="L20" s="74">
        <f>'本级一般预算支出-功能'!E1021</f>
        <v>7924</v>
      </c>
      <c r="M20" s="97">
        <f t="shared" si="3"/>
        <v>-66</v>
      </c>
      <c r="N20" s="74">
        <f>'本级一般预算支出-功能'!G1021</f>
        <v>7858</v>
      </c>
    </row>
    <row r="21" spans="1:14" ht="18" customHeight="1">
      <c r="A21" s="86"/>
      <c r="B21" s="86"/>
      <c r="C21" s="71"/>
      <c r="D21" s="73"/>
      <c r="E21" s="71"/>
      <c r="F21" s="73"/>
      <c r="G21" s="71"/>
      <c r="H21" s="87">
        <v>216</v>
      </c>
      <c r="I21" s="88" t="s">
        <v>607</v>
      </c>
      <c r="J21" s="74">
        <f>'本级一般预算支出-功能'!C1084</f>
        <v>3049</v>
      </c>
      <c r="K21" s="97">
        <f t="shared" si="2"/>
        <v>0</v>
      </c>
      <c r="L21" s="74">
        <f>'本级一般预算支出-功能'!E1084</f>
        <v>3049</v>
      </c>
      <c r="M21" s="97">
        <f t="shared" si="3"/>
        <v>239</v>
      </c>
      <c r="N21" s="74">
        <f>'本级一般预算支出-功能'!G1084</f>
        <v>3288</v>
      </c>
    </row>
    <row r="22" spans="1:14" ht="18" customHeight="1">
      <c r="A22" s="86"/>
      <c r="B22" s="86"/>
      <c r="C22" s="71"/>
      <c r="D22" s="73"/>
      <c r="E22" s="71"/>
      <c r="F22" s="73"/>
      <c r="G22" s="71"/>
      <c r="H22" s="87">
        <v>217</v>
      </c>
      <c r="I22" s="88" t="s">
        <v>617</v>
      </c>
      <c r="J22" s="74">
        <f>'本级一般预算支出-功能'!C1104</f>
        <v>100</v>
      </c>
      <c r="K22" s="97">
        <f t="shared" si="2"/>
        <v>0</v>
      </c>
      <c r="L22" s="74">
        <f>'本级一般预算支出-功能'!E1104</f>
        <v>100</v>
      </c>
      <c r="M22" s="97">
        <f t="shared" si="3"/>
        <v>0</v>
      </c>
      <c r="N22" s="74">
        <f>'本级一般预算支出-功能'!G1104</f>
        <v>100</v>
      </c>
    </row>
    <row r="23" spans="1:14" ht="18" customHeight="1">
      <c r="A23" s="86"/>
      <c r="B23" s="86"/>
      <c r="C23" s="71"/>
      <c r="D23" s="73"/>
      <c r="E23" s="71"/>
      <c r="F23" s="73"/>
      <c r="G23" s="71"/>
      <c r="H23" s="87">
        <v>220</v>
      </c>
      <c r="I23" s="88" t="s">
        <v>637</v>
      </c>
      <c r="J23" s="74">
        <f>'本级一般预算支出-功能'!C1143</f>
        <v>3546</v>
      </c>
      <c r="K23" s="97">
        <f t="shared" si="2"/>
        <v>0</v>
      </c>
      <c r="L23" s="74">
        <f>'本级一般预算支出-功能'!E1143</f>
        <v>3546</v>
      </c>
      <c r="M23" s="97">
        <f t="shared" si="3"/>
        <v>-1054</v>
      </c>
      <c r="N23" s="74">
        <f>'本级一般预算支出-功能'!G1143</f>
        <v>2492</v>
      </c>
    </row>
    <row r="24" spans="1:14" ht="18" customHeight="1">
      <c r="A24" s="86"/>
      <c r="B24" s="86"/>
      <c r="C24" s="71"/>
      <c r="D24" s="73"/>
      <c r="E24" s="71"/>
      <c r="F24" s="73"/>
      <c r="G24" s="71"/>
      <c r="H24" s="87">
        <v>221</v>
      </c>
      <c r="I24" s="88" t="s">
        <v>659</v>
      </c>
      <c r="J24" s="74">
        <f>'本级一般预算支出-功能'!C1188</f>
        <v>17151</v>
      </c>
      <c r="K24" s="97">
        <f t="shared" si="2"/>
        <v>0</v>
      </c>
      <c r="L24" s="74">
        <f>'本级一般预算支出-功能'!E1188</f>
        <v>17151</v>
      </c>
      <c r="M24" s="97">
        <f t="shared" si="3"/>
        <v>-1123</v>
      </c>
      <c r="N24" s="74">
        <f>'本级一般预算支出-功能'!G1188</f>
        <v>16028</v>
      </c>
    </row>
    <row r="25" spans="1:14" ht="18" customHeight="1">
      <c r="A25" s="86"/>
      <c r="B25" s="86"/>
      <c r="C25" s="71"/>
      <c r="D25" s="73"/>
      <c r="E25" s="71"/>
      <c r="F25" s="73"/>
      <c r="G25" s="71"/>
      <c r="H25" s="87">
        <v>222</v>
      </c>
      <c r="I25" s="88" t="s">
        <v>676</v>
      </c>
      <c r="J25" s="74">
        <f>'本级一般预算支出-功能'!C1210</f>
        <v>1996</v>
      </c>
      <c r="K25" s="97">
        <f t="shared" si="2"/>
        <v>0</v>
      </c>
      <c r="L25" s="74">
        <f>'本级一般预算支出-功能'!E1210</f>
        <v>1996</v>
      </c>
      <c r="M25" s="97">
        <f t="shared" si="3"/>
        <v>-560</v>
      </c>
      <c r="N25" s="74">
        <f>'本级一般预算支出-功能'!G1210</f>
        <v>1436</v>
      </c>
    </row>
    <row r="26" spans="1:14" ht="18" customHeight="1">
      <c r="A26" s="86"/>
      <c r="B26" s="86"/>
      <c r="C26" s="71"/>
      <c r="D26" s="73"/>
      <c r="E26" s="71"/>
      <c r="F26" s="73"/>
      <c r="G26" s="71"/>
      <c r="H26" s="87">
        <v>224</v>
      </c>
      <c r="I26" s="88" t="s">
        <v>751</v>
      </c>
      <c r="J26" s="74">
        <f>'本级一般预算支出-功能'!C1254</f>
        <v>3567</v>
      </c>
      <c r="K26" s="97">
        <f t="shared" si="2"/>
        <v>0</v>
      </c>
      <c r="L26" s="74">
        <f>'本级一般预算支出-功能'!E1254</f>
        <v>3567</v>
      </c>
      <c r="M26" s="97">
        <f t="shared" si="3"/>
        <v>-1151</v>
      </c>
      <c r="N26" s="74">
        <f>'本级一般预算支出-功能'!G1254</f>
        <v>2416</v>
      </c>
    </row>
    <row r="27" spans="1:14" ht="18" customHeight="1">
      <c r="A27" s="86"/>
      <c r="B27" s="86"/>
      <c r="C27" s="71"/>
      <c r="D27" s="73"/>
      <c r="E27" s="71"/>
      <c r="F27" s="73"/>
      <c r="G27" s="71"/>
      <c r="H27" s="87">
        <v>227</v>
      </c>
      <c r="I27" s="88" t="s">
        <v>752</v>
      </c>
      <c r="J27" s="74">
        <f>'本级一般预算支出-功能'!C1303</f>
        <v>5100</v>
      </c>
      <c r="K27" s="97">
        <f t="shared" si="2"/>
        <v>0</v>
      </c>
      <c r="L27" s="74">
        <f>'本级一般预算支出-功能'!E1303</f>
        <v>5100</v>
      </c>
      <c r="M27" s="97">
        <f t="shared" si="3"/>
        <v>-200</v>
      </c>
      <c r="N27" s="74">
        <f>'本级一般预算支出-功能'!G1303</f>
        <v>4900</v>
      </c>
    </row>
    <row r="28" spans="1:14" ht="18" customHeight="1">
      <c r="A28" s="86"/>
      <c r="B28" s="86"/>
      <c r="C28" s="71"/>
      <c r="D28" s="73"/>
      <c r="E28" s="71"/>
      <c r="F28" s="73"/>
      <c r="G28" s="71"/>
      <c r="H28" s="87">
        <v>229</v>
      </c>
      <c r="I28" s="88" t="s">
        <v>753</v>
      </c>
      <c r="J28" s="74">
        <f>'本级一般预算支出-功能'!C1304</f>
        <v>2036</v>
      </c>
      <c r="K28" s="97">
        <f t="shared" si="2"/>
        <v>0</v>
      </c>
      <c r="L28" s="74">
        <f>'本级一般预算支出-功能'!E1304</f>
        <v>2036</v>
      </c>
      <c r="M28" s="97">
        <f t="shared" si="3"/>
        <v>-20</v>
      </c>
      <c r="N28" s="74">
        <f>'本级一般预算支出-功能'!G1304</f>
        <v>2016</v>
      </c>
    </row>
    <row r="29" spans="1:14" ht="18" customHeight="1">
      <c r="A29" s="86"/>
      <c r="B29" s="86"/>
      <c r="C29" s="71"/>
      <c r="D29" s="73"/>
      <c r="E29" s="71"/>
      <c r="F29" s="73"/>
      <c r="G29" s="71"/>
      <c r="H29" s="87">
        <v>232</v>
      </c>
      <c r="I29" s="88" t="s">
        <v>726</v>
      </c>
      <c r="J29" s="74">
        <f>'本级一般预算支出-功能'!C1309</f>
        <v>7100</v>
      </c>
      <c r="K29" s="97">
        <f t="shared" si="2"/>
        <v>0</v>
      </c>
      <c r="L29" s="74">
        <f>'本级一般预算支出-功能'!E1309</f>
        <v>7100</v>
      </c>
      <c r="M29" s="97">
        <f t="shared" si="3"/>
        <v>-155</v>
      </c>
      <c r="N29" s="74">
        <f>'本级一般预算支出-功能'!G1309</f>
        <v>6945</v>
      </c>
    </row>
    <row r="30" spans="1:14" ht="18" customHeight="1">
      <c r="A30" s="86"/>
      <c r="B30" s="86"/>
      <c r="C30" s="71"/>
      <c r="D30" s="73"/>
      <c r="E30" s="71"/>
      <c r="F30" s="73"/>
      <c r="G30" s="71"/>
      <c r="H30" s="87">
        <v>233</v>
      </c>
      <c r="I30" s="88" t="s">
        <v>731</v>
      </c>
      <c r="J30" s="74">
        <f>'本级一般预算支出-功能'!C1317</f>
        <v>36</v>
      </c>
      <c r="K30" s="97">
        <f t="shared" si="2"/>
        <v>0</v>
      </c>
      <c r="L30" s="74">
        <f>'本级一般预算支出-功能'!E1317</f>
        <v>36</v>
      </c>
      <c r="M30" s="97">
        <f t="shared" si="3"/>
        <v>-16</v>
      </c>
      <c r="N30" s="74">
        <f>'本级一般预算支出-功能'!G1317</f>
        <v>20</v>
      </c>
    </row>
    <row r="31" spans="1:14" ht="18" customHeight="1">
      <c r="A31" s="86"/>
      <c r="B31" s="86"/>
      <c r="C31" s="71"/>
      <c r="D31" s="73"/>
      <c r="E31" s="71"/>
      <c r="F31" s="73"/>
      <c r="G31" s="71"/>
      <c r="H31" s="84" t="s">
        <v>754</v>
      </c>
      <c r="I31" s="86"/>
      <c r="J31" s="73">
        <f>'本级一般预算支出-功能'!C1321</f>
        <v>67090</v>
      </c>
      <c r="K31" s="98">
        <f t="shared" si="2"/>
        <v>0</v>
      </c>
      <c r="L31" s="73">
        <f>'本级一般预算支出-功能'!E1321</f>
        <v>67090</v>
      </c>
      <c r="M31" s="98">
        <f t="shared" si="3"/>
        <v>-543</v>
      </c>
      <c r="N31" s="73">
        <f>'本级一般预算支出-功能'!G1321</f>
        <v>66547</v>
      </c>
    </row>
    <row r="32" spans="1:14" s="77" customFormat="1" ht="18" customHeight="1">
      <c r="A32" s="86"/>
      <c r="B32" s="86"/>
      <c r="C32" s="71"/>
      <c r="D32" s="73"/>
      <c r="E32" s="71"/>
      <c r="F32" s="73"/>
      <c r="G32" s="71"/>
      <c r="H32" s="84" t="s">
        <v>732</v>
      </c>
      <c r="I32" s="86"/>
      <c r="J32" s="73">
        <f>'本级一般预算支出-功能'!C1327</f>
        <v>32269</v>
      </c>
      <c r="K32" s="98">
        <f t="shared" si="2"/>
        <v>0</v>
      </c>
      <c r="L32" s="73">
        <f>'本级一般预算支出-功能'!E1327</f>
        <v>32269</v>
      </c>
      <c r="M32" s="98">
        <f t="shared" si="3"/>
        <v>9382</v>
      </c>
      <c r="N32" s="73">
        <f>'本级一般预算支出-功能'!G1327</f>
        <v>41651</v>
      </c>
    </row>
    <row r="33" spans="1:14" s="77" customFormat="1" ht="18" customHeight="1">
      <c r="A33" s="89"/>
      <c r="B33" s="89"/>
      <c r="C33" s="71"/>
      <c r="D33" s="73"/>
      <c r="E33" s="71"/>
      <c r="F33" s="73"/>
      <c r="G33" s="71"/>
      <c r="H33" s="84" t="s">
        <v>740</v>
      </c>
      <c r="I33" s="86"/>
      <c r="J33" s="73">
        <f>'本级一般预算支出-功能'!C1330</f>
        <v>22180</v>
      </c>
      <c r="K33" s="98">
        <f t="shared" si="2"/>
        <v>0</v>
      </c>
      <c r="L33" s="73">
        <f>'本级一般预算支出-功能'!E1330</f>
        <v>22180</v>
      </c>
      <c r="M33" s="98">
        <f t="shared" si="3"/>
        <v>0</v>
      </c>
      <c r="N33" s="73">
        <f>'本级一般预算支出-功能'!G1330</f>
        <v>22180</v>
      </c>
    </row>
    <row r="34" spans="1:14" s="77" customFormat="1" ht="18" customHeight="1">
      <c r="A34" s="89"/>
      <c r="B34" s="89"/>
      <c r="C34" s="71"/>
      <c r="D34" s="73"/>
      <c r="E34" s="71"/>
      <c r="F34" s="73"/>
      <c r="G34" s="71"/>
      <c r="H34" s="84" t="s">
        <v>755</v>
      </c>
      <c r="I34" s="86"/>
      <c r="J34" s="98">
        <f>'本级一般预算支出-功能'!C1333</f>
        <v>0</v>
      </c>
      <c r="K34" s="98">
        <f t="shared" si="2"/>
        <v>0</v>
      </c>
      <c r="L34" s="98">
        <f>'本级一般预算支出-功能'!E1333</f>
        <v>0</v>
      </c>
      <c r="M34" s="98">
        <f t="shared" si="3"/>
        <v>12088</v>
      </c>
      <c r="N34" s="98">
        <f>'本级一般预算支出-功能'!G1333</f>
        <v>12088</v>
      </c>
    </row>
    <row r="35" spans="1:14" s="77" customFormat="1" ht="18" customHeight="1">
      <c r="A35" s="89"/>
      <c r="B35" s="89"/>
      <c r="C35" s="71"/>
      <c r="D35" s="73"/>
      <c r="E35" s="71"/>
      <c r="F35" s="73"/>
      <c r="G35" s="71"/>
      <c r="H35" s="84" t="s">
        <v>756</v>
      </c>
      <c r="I35" s="86"/>
      <c r="J35" s="98">
        <f>'本级一般预算支出-功能'!C1335</f>
        <v>0</v>
      </c>
      <c r="K35" s="98">
        <f t="shared" si="2"/>
        <v>0</v>
      </c>
      <c r="L35" s="98">
        <f>'本级一般预算支出-功能'!E1335</f>
        <v>0</v>
      </c>
      <c r="M35" s="98">
        <f t="shared" si="3"/>
        <v>0</v>
      </c>
      <c r="N35" s="98">
        <f>'本级一般预算支出-功能'!G1335</f>
        <v>0</v>
      </c>
    </row>
    <row r="36" spans="1:14" s="77" customFormat="1" ht="18" customHeight="1">
      <c r="A36" s="106" t="s">
        <v>741</v>
      </c>
      <c r="B36" s="107"/>
      <c r="C36" s="71">
        <f>C7+C10+C14+C15+C16+C17+C18</f>
        <v>478527</v>
      </c>
      <c r="D36" s="72">
        <f t="shared" ref="D36" si="4">E36-C36</f>
        <v>960</v>
      </c>
      <c r="E36" s="71">
        <f>E7+E10+E14+E15+E16+E17+E18</f>
        <v>479487</v>
      </c>
      <c r="F36" s="72">
        <f t="shared" ref="F36" si="5">G36-E36</f>
        <v>16037</v>
      </c>
      <c r="G36" s="71">
        <f>G7+G10+G14+G15+G16+G17+G18</f>
        <v>495524</v>
      </c>
      <c r="H36" s="106" t="s">
        <v>742</v>
      </c>
      <c r="I36" s="107"/>
      <c r="J36" s="73">
        <f>J7+J31+J32+J33+J34+J35</f>
        <v>478527</v>
      </c>
      <c r="K36" s="98">
        <f t="shared" si="2"/>
        <v>960</v>
      </c>
      <c r="L36" s="73">
        <f>L7+L31+L32+L33+L34+L35</f>
        <v>479487</v>
      </c>
      <c r="M36" s="98">
        <f t="shared" si="3"/>
        <v>16037</v>
      </c>
      <c r="N36" s="73">
        <f>N7+N31+N32+N33+N34+N35</f>
        <v>495524</v>
      </c>
    </row>
    <row r="38" spans="1:14">
      <c r="L38" s="91"/>
    </row>
  </sheetData>
  <mergeCells count="15">
    <mergeCell ref="M5:N5"/>
    <mergeCell ref="H4:N4"/>
    <mergeCell ref="A2:N2"/>
    <mergeCell ref="A36:B36"/>
    <mergeCell ref="H36:I36"/>
    <mergeCell ref="A4:G4"/>
    <mergeCell ref="A5:A6"/>
    <mergeCell ref="B5:B6"/>
    <mergeCell ref="C5:C6"/>
    <mergeCell ref="E5:E6"/>
    <mergeCell ref="F5:G5"/>
    <mergeCell ref="H5:H6"/>
    <mergeCell ref="I5:I6"/>
    <mergeCell ref="J5:J6"/>
    <mergeCell ref="L5:L6"/>
  </mergeCells>
  <phoneticPr fontId="3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8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workbookViewId="0">
      <pane ySplit="5" topLeftCell="A41" activePane="bottomLeft" state="frozen"/>
      <selection pane="bottomLeft" activeCell="K10" sqref="K10"/>
    </sheetView>
  </sheetViews>
  <sheetFormatPr defaultRowHeight="13.5"/>
  <cols>
    <col min="1" max="1" width="10.375" customWidth="1"/>
    <col min="2" max="2" width="39.875" customWidth="1"/>
    <col min="3" max="4" width="11.375" style="30" customWidth="1"/>
    <col min="5" max="5" width="11.375" style="15" customWidth="1"/>
    <col min="6" max="7" width="11.375" customWidth="1"/>
    <col min="8" max="8" width="9.5" bestFit="1" customWidth="1"/>
  </cols>
  <sheetData>
    <row r="1" spans="1:7" ht="15.75" customHeight="1">
      <c r="A1" s="12" t="s">
        <v>1211</v>
      </c>
      <c r="B1" s="13"/>
      <c r="C1" s="14"/>
      <c r="D1" s="14"/>
    </row>
    <row r="2" spans="1:7" ht="31.5" customHeight="1">
      <c r="A2" s="110" t="s">
        <v>761</v>
      </c>
      <c r="B2" s="110"/>
      <c r="C2" s="110"/>
      <c r="D2" s="110"/>
      <c r="E2" s="110"/>
      <c r="F2" s="110"/>
      <c r="G2" s="110"/>
    </row>
    <row r="3" spans="1:7" ht="18.75" customHeight="1">
      <c r="A3" s="13"/>
      <c r="B3" s="13"/>
      <c r="C3" s="16"/>
      <c r="D3" s="16"/>
      <c r="E3" s="93"/>
      <c r="G3" s="93" t="s">
        <v>737</v>
      </c>
    </row>
    <row r="4" spans="1:7" ht="30" customHeight="1">
      <c r="A4" s="116" t="s">
        <v>10</v>
      </c>
      <c r="B4" s="116" t="s">
        <v>11</v>
      </c>
      <c r="C4" s="114" t="s">
        <v>1187</v>
      </c>
      <c r="D4" s="103" t="s">
        <v>1188</v>
      </c>
      <c r="E4" s="103"/>
      <c r="F4" s="103" t="s">
        <v>1189</v>
      </c>
      <c r="G4" s="103"/>
    </row>
    <row r="5" spans="1:7" ht="30" customHeight="1">
      <c r="A5" s="117"/>
      <c r="B5" s="117"/>
      <c r="C5" s="115"/>
      <c r="D5" s="96" t="s">
        <v>1185</v>
      </c>
      <c r="E5" s="96" t="s">
        <v>14</v>
      </c>
      <c r="F5" s="96" t="s">
        <v>1185</v>
      </c>
      <c r="G5" s="96" t="s">
        <v>14</v>
      </c>
    </row>
    <row r="6" spans="1:7" ht="18.75" customHeight="1">
      <c r="A6" s="17" t="s">
        <v>763</v>
      </c>
      <c r="B6" s="17"/>
      <c r="C6" s="18">
        <f>C7+C22</f>
        <v>246699</v>
      </c>
      <c r="D6" s="18">
        <f>E6-C6</f>
        <v>0</v>
      </c>
      <c r="E6" s="18">
        <f>E7+E22</f>
        <v>246699</v>
      </c>
      <c r="F6" s="18">
        <f>G6-E6</f>
        <v>-303</v>
      </c>
      <c r="G6" s="18">
        <f>G7+G22</f>
        <v>246396</v>
      </c>
    </row>
    <row r="7" spans="1:7" ht="18.75" customHeight="1">
      <c r="A7" s="92">
        <v>101</v>
      </c>
      <c r="B7" s="17" t="s">
        <v>764</v>
      </c>
      <c r="C7" s="18">
        <f>SUBTOTAL(9,C8:C21)</f>
        <v>157944</v>
      </c>
      <c r="D7" s="18">
        <f t="shared" ref="D7:D73" si="0">E7-C7</f>
        <v>0</v>
      </c>
      <c r="E7" s="18">
        <f>SUBTOTAL(9,E8:E21)</f>
        <v>157944</v>
      </c>
      <c r="F7" s="18">
        <f t="shared" ref="F7:F73" si="1">G7-E7</f>
        <v>-38494</v>
      </c>
      <c r="G7" s="18">
        <f>SUBTOTAL(9,G8:G21)</f>
        <v>119450</v>
      </c>
    </row>
    <row r="8" spans="1:7" ht="18.75" customHeight="1">
      <c r="A8" s="19">
        <v>10101</v>
      </c>
      <c r="B8" s="20" t="s">
        <v>765</v>
      </c>
      <c r="C8" s="21">
        <v>36224</v>
      </c>
      <c r="D8" s="21">
        <f t="shared" si="0"/>
        <v>0</v>
      </c>
      <c r="E8" s="21">
        <v>36224</v>
      </c>
      <c r="F8" s="21">
        <f t="shared" si="1"/>
        <v>-13444</v>
      </c>
      <c r="G8" s="21">
        <v>22780</v>
      </c>
    </row>
    <row r="9" spans="1:7" ht="18.75" customHeight="1">
      <c r="A9" s="19">
        <v>10104</v>
      </c>
      <c r="B9" s="20" t="s">
        <v>766</v>
      </c>
      <c r="C9" s="21">
        <v>16944</v>
      </c>
      <c r="D9" s="21">
        <f t="shared" si="0"/>
        <v>0</v>
      </c>
      <c r="E9" s="21">
        <v>16944</v>
      </c>
      <c r="F9" s="21">
        <f t="shared" si="1"/>
        <v>-7444</v>
      </c>
      <c r="G9" s="21">
        <v>9500</v>
      </c>
    </row>
    <row r="10" spans="1:7" ht="18.75" customHeight="1">
      <c r="A10" s="19">
        <v>10106</v>
      </c>
      <c r="B10" s="20" t="s">
        <v>767</v>
      </c>
      <c r="C10" s="21">
        <v>3724</v>
      </c>
      <c r="D10" s="21">
        <f t="shared" si="0"/>
        <v>0</v>
      </c>
      <c r="E10" s="21">
        <v>3724</v>
      </c>
      <c r="F10" s="21">
        <f t="shared" si="1"/>
        <v>-777</v>
      </c>
      <c r="G10" s="21">
        <v>2947</v>
      </c>
    </row>
    <row r="11" spans="1:7" ht="18.75" customHeight="1">
      <c r="A11" s="19">
        <v>10107</v>
      </c>
      <c r="B11" s="20" t="s">
        <v>768</v>
      </c>
      <c r="C11" s="21">
        <v>64</v>
      </c>
      <c r="D11" s="21">
        <f t="shared" si="0"/>
        <v>0</v>
      </c>
      <c r="E11" s="21">
        <v>64</v>
      </c>
      <c r="F11" s="21">
        <f t="shared" si="1"/>
        <v>121</v>
      </c>
      <c r="G11" s="21">
        <v>185</v>
      </c>
    </row>
    <row r="12" spans="1:7" ht="18.75" customHeight="1">
      <c r="A12" s="19">
        <v>10109</v>
      </c>
      <c r="B12" s="20" t="s">
        <v>769</v>
      </c>
      <c r="C12" s="21">
        <v>12281</v>
      </c>
      <c r="D12" s="21">
        <f t="shared" si="0"/>
        <v>0</v>
      </c>
      <c r="E12" s="21">
        <v>12281</v>
      </c>
      <c r="F12" s="21">
        <f t="shared" si="1"/>
        <v>-4481</v>
      </c>
      <c r="G12" s="21">
        <v>7800</v>
      </c>
    </row>
    <row r="13" spans="1:7" ht="18.75" customHeight="1">
      <c r="A13" s="19">
        <v>10110</v>
      </c>
      <c r="B13" s="20" t="s">
        <v>770</v>
      </c>
      <c r="C13" s="21">
        <v>12559</v>
      </c>
      <c r="D13" s="21">
        <f t="shared" si="0"/>
        <v>0</v>
      </c>
      <c r="E13" s="21">
        <v>12559</v>
      </c>
      <c r="F13" s="21">
        <f t="shared" si="1"/>
        <v>-1189</v>
      </c>
      <c r="G13" s="21">
        <v>11370</v>
      </c>
    </row>
    <row r="14" spans="1:7" ht="18.75" customHeight="1">
      <c r="A14" s="19">
        <v>10111</v>
      </c>
      <c r="B14" s="20" t="s">
        <v>771</v>
      </c>
      <c r="C14" s="21">
        <v>3461</v>
      </c>
      <c r="D14" s="21">
        <f t="shared" si="0"/>
        <v>0</v>
      </c>
      <c r="E14" s="21">
        <v>3461</v>
      </c>
      <c r="F14" s="21">
        <f t="shared" si="1"/>
        <v>2509</v>
      </c>
      <c r="G14" s="21">
        <v>5970</v>
      </c>
    </row>
    <row r="15" spans="1:7" ht="18.75" customHeight="1">
      <c r="A15" s="19">
        <v>10112</v>
      </c>
      <c r="B15" s="20" t="s">
        <v>772</v>
      </c>
      <c r="C15" s="21">
        <v>5928</v>
      </c>
      <c r="D15" s="21">
        <f t="shared" si="0"/>
        <v>0</v>
      </c>
      <c r="E15" s="21">
        <v>5928</v>
      </c>
      <c r="F15" s="21">
        <f t="shared" si="1"/>
        <v>-128</v>
      </c>
      <c r="G15" s="21">
        <v>5800</v>
      </c>
    </row>
    <row r="16" spans="1:7" ht="18.75" customHeight="1">
      <c r="A16" s="19">
        <v>10113</v>
      </c>
      <c r="B16" s="20" t="s">
        <v>773</v>
      </c>
      <c r="C16" s="21">
        <v>28584</v>
      </c>
      <c r="D16" s="21">
        <f t="shared" si="0"/>
        <v>0</v>
      </c>
      <c r="E16" s="21">
        <v>28584</v>
      </c>
      <c r="F16" s="21">
        <f t="shared" si="1"/>
        <v>-9134</v>
      </c>
      <c r="G16" s="21">
        <v>19450</v>
      </c>
    </row>
    <row r="17" spans="1:7" ht="18.75" customHeight="1">
      <c r="A17" s="19">
        <v>10114</v>
      </c>
      <c r="B17" s="20" t="s">
        <v>774</v>
      </c>
      <c r="C17" s="21">
        <v>3584</v>
      </c>
      <c r="D17" s="21">
        <f t="shared" si="0"/>
        <v>0</v>
      </c>
      <c r="E17" s="21">
        <v>3584</v>
      </c>
      <c r="F17" s="21">
        <f t="shared" si="1"/>
        <v>-786</v>
      </c>
      <c r="G17" s="21">
        <v>2798</v>
      </c>
    </row>
    <row r="18" spans="1:7" ht="18.75" customHeight="1">
      <c r="A18" s="19">
        <v>10118</v>
      </c>
      <c r="B18" s="20" t="s">
        <v>775</v>
      </c>
      <c r="C18" s="21">
        <v>1538</v>
      </c>
      <c r="D18" s="21">
        <f t="shared" si="0"/>
        <v>0</v>
      </c>
      <c r="E18" s="21">
        <v>1538</v>
      </c>
      <c r="F18" s="21">
        <f t="shared" si="1"/>
        <v>-838</v>
      </c>
      <c r="G18" s="21">
        <v>700</v>
      </c>
    </row>
    <row r="19" spans="1:7" ht="18.75" customHeight="1">
      <c r="A19" s="19">
        <v>10119</v>
      </c>
      <c r="B19" s="20" t="s">
        <v>776</v>
      </c>
      <c r="C19" s="21">
        <v>32862</v>
      </c>
      <c r="D19" s="21">
        <f t="shared" si="0"/>
        <v>0</v>
      </c>
      <c r="E19" s="21">
        <v>32862</v>
      </c>
      <c r="F19" s="21">
        <f t="shared" si="1"/>
        <v>-2862</v>
      </c>
      <c r="G19" s="21">
        <v>30000</v>
      </c>
    </row>
    <row r="20" spans="1:7" ht="18.75" customHeight="1">
      <c r="A20" s="19">
        <v>10121</v>
      </c>
      <c r="B20" s="20" t="s">
        <v>777</v>
      </c>
      <c r="C20" s="21">
        <v>191</v>
      </c>
      <c r="D20" s="21">
        <f t="shared" si="0"/>
        <v>0</v>
      </c>
      <c r="E20" s="21">
        <v>191</v>
      </c>
      <c r="F20" s="21">
        <f t="shared" si="1"/>
        <v>-41</v>
      </c>
      <c r="G20" s="21">
        <v>150</v>
      </c>
    </row>
    <row r="21" spans="1:7" ht="18.75" hidden="1" customHeight="1">
      <c r="A21" s="19">
        <v>10199</v>
      </c>
      <c r="B21" s="20" t="s">
        <v>778</v>
      </c>
      <c r="C21" s="21"/>
      <c r="D21" s="21">
        <f t="shared" si="0"/>
        <v>0</v>
      </c>
      <c r="E21" s="21"/>
      <c r="F21" s="21">
        <f t="shared" si="1"/>
        <v>0</v>
      </c>
      <c r="G21" s="21"/>
    </row>
    <row r="22" spans="1:7" ht="18.75" customHeight="1">
      <c r="A22" s="92">
        <v>103</v>
      </c>
      <c r="B22" s="17" t="s">
        <v>779</v>
      </c>
      <c r="C22" s="18">
        <f>SUBTOTAL(9,C23:C30)</f>
        <v>88755</v>
      </c>
      <c r="D22" s="18">
        <f t="shared" si="0"/>
        <v>0</v>
      </c>
      <c r="E22" s="18">
        <f>SUBTOTAL(9,E23:E30)</f>
        <v>88755</v>
      </c>
      <c r="F22" s="18">
        <f t="shared" si="1"/>
        <v>38191</v>
      </c>
      <c r="G22" s="18">
        <f>SUBTOTAL(9,G23:G30)</f>
        <v>126946</v>
      </c>
    </row>
    <row r="23" spans="1:7" ht="18.75" customHeight="1">
      <c r="A23" s="19">
        <v>10302</v>
      </c>
      <c r="B23" s="20" t="s">
        <v>780</v>
      </c>
      <c r="C23" s="21">
        <v>16711</v>
      </c>
      <c r="D23" s="21">
        <f t="shared" si="0"/>
        <v>0</v>
      </c>
      <c r="E23" s="21">
        <v>16711</v>
      </c>
      <c r="F23" s="21">
        <f t="shared" si="1"/>
        <v>19989</v>
      </c>
      <c r="G23" s="21">
        <v>36700</v>
      </c>
    </row>
    <row r="24" spans="1:7" ht="18.75" customHeight="1">
      <c r="A24" s="19">
        <v>10304</v>
      </c>
      <c r="B24" s="20" t="s">
        <v>781</v>
      </c>
      <c r="C24" s="21">
        <v>2962</v>
      </c>
      <c r="D24" s="21">
        <f t="shared" si="0"/>
        <v>0</v>
      </c>
      <c r="E24" s="21">
        <v>2962</v>
      </c>
      <c r="F24" s="21">
        <f t="shared" si="1"/>
        <v>-512</v>
      </c>
      <c r="G24" s="21">
        <v>2450</v>
      </c>
    </row>
    <row r="25" spans="1:7" ht="18.75" customHeight="1">
      <c r="A25" s="19">
        <v>10305</v>
      </c>
      <c r="B25" s="20" t="s">
        <v>782</v>
      </c>
      <c r="C25" s="21">
        <v>9658</v>
      </c>
      <c r="D25" s="21">
        <f t="shared" si="0"/>
        <v>0</v>
      </c>
      <c r="E25" s="21">
        <v>9658</v>
      </c>
      <c r="F25" s="21">
        <f t="shared" si="1"/>
        <v>-2958</v>
      </c>
      <c r="G25" s="21">
        <v>6700</v>
      </c>
    </row>
    <row r="26" spans="1:7" ht="18.75" customHeight="1">
      <c r="A26" s="19">
        <v>10306</v>
      </c>
      <c r="B26" s="20" t="s">
        <v>783</v>
      </c>
      <c r="C26" s="21">
        <v>7400</v>
      </c>
      <c r="D26" s="21">
        <f t="shared" si="0"/>
        <v>0</v>
      </c>
      <c r="E26" s="21">
        <v>7400</v>
      </c>
      <c r="F26" s="21">
        <f t="shared" si="1"/>
        <v>2500</v>
      </c>
      <c r="G26" s="21">
        <v>9900</v>
      </c>
    </row>
    <row r="27" spans="1:7" ht="18.75" customHeight="1">
      <c r="A27" s="19">
        <v>10307</v>
      </c>
      <c r="B27" s="20" t="s">
        <v>784</v>
      </c>
      <c r="C27" s="21">
        <v>50424</v>
      </c>
      <c r="D27" s="21">
        <f t="shared" si="0"/>
        <v>0</v>
      </c>
      <c r="E27" s="21">
        <v>50424</v>
      </c>
      <c r="F27" s="21">
        <f t="shared" si="1"/>
        <v>19072</v>
      </c>
      <c r="G27" s="21">
        <v>69496</v>
      </c>
    </row>
    <row r="28" spans="1:7" ht="18.75" hidden="1" customHeight="1">
      <c r="A28" s="19">
        <v>10308</v>
      </c>
      <c r="B28" s="20" t="s">
        <v>785</v>
      </c>
      <c r="C28" s="21"/>
      <c r="D28" s="21">
        <f t="shared" si="0"/>
        <v>0</v>
      </c>
      <c r="E28" s="21"/>
      <c r="F28" s="21">
        <f t="shared" si="1"/>
        <v>0</v>
      </c>
      <c r="G28" s="21"/>
    </row>
    <row r="29" spans="1:7" ht="18.75" customHeight="1">
      <c r="A29" s="19">
        <v>10309</v>
      </c>
      <c r="B29" s="20" t="s">
        <v>786</v>
      </c>
      <c r="C29" s="21">
        <v>1600</v>
      </c>
      <c r="D29" s="21">
        <f t="shared" si="0"/>
        <v>0</v>
      </c>
      <c r="E29" s="21">
        <v>1600</v>
      </c>
      <c r="F29" s="21">
        <f t="shared" si="1"/>
        <v>100</v>
      </c>
      <c r="G29" s="21">
        <v>1700</v>
      </c>
    </row>
    <row r="30" spans="1:7" ht="18.75" hidden="1" customHeight="1">
      <c r="A30" s="19">
        <v>10399</v>
      </c>
      <c r="B30" s="20" t="s">
        <v>787</v>
      </c>
      <c r="C30" s="21"/>
      <c r="D30" s="21">
        <f t="shared" si="0"/>
        <v>0</v>
      </c>
      <c r="E30" s="21"/>
      <c r="F30" s="21">
        <f t="shared" si="1"/>
        <v>0</v>
      </c>
      <c r="G30" s="21"/>
    </row>
    <row r="31" spans="1:7" ht="18.75" customHeight="1">
      <c r="A31" s="92" t="s">
        <v>788</v>
      </c>
      <c r="B31" s="17"/>
      <c r="C31" s="18">
        <f>C32+C38+C59</f>
        <v>66119</v>
      </c>
      <c r="D31" s="18">
        <f t="shared" si="0"/>
        <v>0</v>
      </c>
      <c r="E31" s="18">
        <f>E32+E38+E59</f>
        <v>66119</v>
      </c>
      <c r="F31" s="18">
        <f t="shared" si="1"/>
        <v>59225</v>
      </c>
      <c r="G31" s="18">
        <f>G32+G38+G59</f>
        <v>125344</v>
      </c>
    </row>
    <row r="32" spans="1:7" ht="18.75" customHeight="1">
      <c r="A32" s="92">
        <v>11001</v>
      </c>
      <c r="B32" s="17" t="s">
        <v>789</v>
      </c>
      <c r="C32" s="18">
        <f>SUM(C33:C37)</f>
        <v>28076</v>
      </c>
      <c r="D32" s="18">
        <f t="shared" si="0"/>
        <v>0</v>
      </c>
      <c r="E32" s="18">
        <f>SUM(E33:E37)</f>
        <v>28076</v>
      </c>
      <c r="F32" s="18">
        <f t="shared" si="1"/>
        <v>0</v>
      </c>
      <c r="G32" s="18">
        <f>SUM(G33:G37)</f>
        <v>28076</v>
      </c>
    </row>
    <row r="33" spans="1:7" ht="18.75" customHeight="1">
      <c r="A33" s="19">
        <v>1100102</v>
      </c>
      <c r="B33" s="22" t="s">
        <v>1191</v>
      </c>
      <c r="C33" s="21">
        <v>1608</v>
      </c>
      <c r="D33" s="21">
        <f t="shared" si="0"/>
        <v>0</v>
      </c>
      <c r="E33" s="21">
        <v>1608</v>
      </c>
      <c r="F33" s="21">
        <f t="shared" si="1"/>
        <v>0</v>
      </c>
      <c r="G33" s="21">
        <v>1608</v>
      </c>
    </row>
    <row r="34" spans="1:7" ht="18.75" customHeight="1">
      <c r="A34" s="19">
        <v>1100103</v>
      </c>
      <c r="B34" s="22" t="s">
        <v>790</v>
      </c>
      <c r="C34" s="21">
        <v>1535</v>
      </c>
      <c r="D34" s="21">
        <f t="shared" si="0"/>
        <v>0</v>
      </c>
      <c r="E34" s="21">
        <v>1535</v>
      </c>
      <c r="F34" s="21">
        <f t="shared" si="1"/>
        <v>0</v>
      </c>
      <c r="G34" s="21">
        <v>1535</v>
      </c>
    </row>
    <row r="35" spans="1:7" ht="18.75" customHeight="1">
      <c r="A35" s="19">
        <v>1100104</v>
      </c>
      <c r="B35" s="22" t="s">
        <v>791</v>
      </c>
      <c r="C35" s="21">
        <v>8199</v>
      </c>
      <c r="D35" s="21">
        <f t="shared" si="0"/>
        <v>0</v>
      </c>
      <c r="E35" s="21">
        <v>8199</v>
      </c>
      <c r="F35" s="21">
        <f t="shared" si="1"/>
        <v>0</v>
      </c>
      <c r="G35" s="21">
        <v>8199</v>
      </c>
    </row>
    <row r="36" spans="1:7" ht="18.75" customHeight="1">
      <c r="A36" s="19">
        <v>1100106</v>
      </c>
      <c r="B36" s="31" t="s">
        <v>792</v>
      </c>
      <c r="C36" s="21">
        <v>10829</v>
      </c>
      <c r="D36" s="21">
        <f t="shared" si="0"/>
        <v>0</v>
      </c>
      <c r="E36" s="21">
        <v>10829</v>
      </c>
      <c r="F36" s="21">
        <f t="shared" si="1"/>
        <v>0</v>
      </c>
      <c r="G36" s="21">
        <v>10829</v>
      </c>
    </row>
    <row r="37" spans="1:7" ht="18.75" customHeight="1">
      <c r="A37" s="23">
        <v>1100199</v>
      </c>
      <c r="B37" s="23" t="s">
        <v>793</v>
      </c>
      <c r="C37" s="21">
        <v>5905</v>
      </c>
      <c r="D37" s="21">
        <f t="shared" si="0"/>
        <v>0</v>
      </c>
      <c r="E37" s="21">
        <v>5905</v>
      </c>
      <c r="F37" s="21">
        <f t="shared" si="1"/>
        <v>0</v>
      </c>
      <c r="G37" s="21">
        <v>5905</v>
      </c>
    </row>
    <row r="38" spans="1:7" ht="18.75" customHeight="1">
      <c r="A38" s="92">
        <v>11002</v>
      </c>
      <c r="B38" s="17" t="s">
        <v>794</v>
      </c>
      <c r="C38" s="18">
        <f>SUM(C39:C58)</f>
        <v>32275</v>
      </c>
      <c r="D38" s="18">
        <f t="shared" si="0"/>
        <v>0</v>
      </c>
      <c r="E38" s="18">
        <f>SUM(E39:E58)</f>
        <v>32275</v>
      </c>
      <c r="F38" s="18">
        <f t="shared" si="1"/>
        <v>48813</v>
      </c>
      <c r="G38" s="18">
        <f>SUM(G39:G58)</f>
        <v>81088</v>
      </c>
    </row>
    <row r="39" spans="1:7" ht="18.75" customHeight="1">
      <c r="A39" s="19">
        <v>1100202</v>
      </c>
      <c r="B39" s="31" t="s">
        <v>795</v>
      </c>
      <c r="C39" s="21">
        <v>2109</v>
      </c>
      <c r="D39" s="21">
        <f t="shared" si="0"/>
        <v>0</v>
      </c>
      <c r="E39" s="21">
        <v>2109</v>
      </c>
      <c r="F39" s="21">
        <f t="shared" si="1"/>
        <v>1716</v>
      </c>
      <c r="G39" s="21">
        <v>3825</v>
      </c>
    </row>
    <row r="40" spans="1:7" ht="18.75" hidden="1" customHeight="1">
      <c r="A40" s="19">
        <v>1100207</v>
      </c>
      <c r="B40" s="31" t="s">
        <v>796</v>
      </c>
      <c r="C40" s="21"/>
      <c r="D40" s="21">
        <f t="shared" si="0"/>
        <v>0</v>
      </c>
      <c r="E40" s="21"/>
      <c r="F40" s="21">
        <f t="shared" si="1"/>
        <v>0</v>
      </c>
      <c r="G40" s="21"/>
    </row>
    <row r="41" spans="1:7" ht="18.75" customHeight="1">
      <c r="A41" s="24">
        <v>1100208</v>
      </c>
      <c r="B41" s="100" t="s">
        <v>1192</v>
      </c>
      <c r="C41" s="21">
        <v>9</v>
      </c>
      <c r="D41" s="21">
        <f t="shared" si="0"/>
        <v>0</v>
      </c>
      <c r="E41" s="21">
        <v>9</v>
      </c>
      <c r="F41" s="21">
        <f t="shared" si="1"/>
        <v>484</v>
      </c>
      <c r="G41" s="21">
        <v>493</v>
      </c>
    </row>
    <row r="42" spans="1:7" ht="18.75" customHeight="1">
      <c r="A42" s="23">
        <v>1100214</v>
      </c>
      <c r="B42" s="101" t="s">
        <v>1193</v>
      </c>
      <c r="C42" s="21">
        <v>2849</v>
      </c>
      <c r="D42" s="21">
        <f t="shared" si="0"/>
        <v>0</v>
      </c>
      <c r="E42" s="21">
        <v>2849</v>
      </c>
      <c r="F42" s="21">
        <f t="shared" si="1"/>
        <v>0</v>
      </c>
      <c r="G42" s="21">
        <v>2849</v>
      </c>
    </row>
    <row r="43" spans="1:7" ht="18.75" customHeight="1">
      <c r="A43" s="23">
        <v>1100227</v>
      </c>
      <c r="B43" s="101" t="s">
        <v>1194</v>
      </c>
      <c r="C43" s="21">
        <v>1712</v>
      </c>
      <c r="D43" s="21">
        <f t="shared" si="0"/>
        <v>0</v>
      </c>
      <c r="E43" s="21">
        <v>1712</v>
      </c>
      <c r="F43" s="21">
        <f t="shared" si="1"/>
        <v>80</v>
      </c>
      <c r="G43" s="21">
        <v>1792</v>
      </c>
    </row>
    <row r="44" spans="1:7" ht="18.75" hidden="1" customHeight="1">
      <c r="A44" s="23">
        <v>1100231</v>
      </c>
      <c r="B44" s="101" t="s">
        <v>797</v>
      </c>
      <c r="C44" s="21"/>
      <c r="D44" s="21">
        <f t="shared" si="0"/>
        <v>0</v>
      </c>
      <c r="E44" s="21"/>
      <c r="F44" s="21">
        <f t="shared" si="1"/>
        <v>0</v>
      </c>
      <c r="G44" s="21"/>
    </row>
    <row r="45" spans="1:7" ht="28.5" customHeight="1">
      <c r="A45" s="23">
        <v>1100241</v>
      </c>
      <c r="B45" s="101" t="s">
        <v>1195</v>
      </c>
      <c r="C45" s="21">
        <v>0</v>
      </c>
      <c r="D45" s="21">
        <f t="shared" si="0"/>
        <v>0</v>
      </c>
      <c r="E45" s="21">
        <v>0</v>
      </c>
      <c r="F45" s="21">
        <f t="shared" si="1"/>
        <v>17</v>
      </c>
      <c r="G45" s="21">
        <v>17</v>
      </c>
    </row>
    <row r="46" spans="1:7" ht="18.75" customHeight="1">
      <c r="A46" s="23">
        <v>1100244</v>
      </c>
      <c r="B46" s="101" t="s">
        <v>1196</v>
      </c>
      <c r="C46" s="21">
        <v>0</v>
      </c>
      <c r="D46" s="21">
        <f t="shared" si="0"/>
        <v>0</v>
      </c>
      <c r="E46" s="21">
        <v>0</v>
      </c>
      <c r="F46" s="21">
        <f t="shared" si="1"/>
        <v>125</v>
      </c>
      <c r="G46" s="21">
        <v>125</v>
      </c>
    </row>
    <row r="47" spans="1:7" ht="18.75" customHeight="1">
      <c r="A47" s="23">
        <v>1100245</v>
      </c>
      <c r="B47" s="101" t="s">
        <v>1197</v>
      </c>
      <c r="C47" s="21">
        <v>6987</v>
      </c>
      <c r="D47" s="21">
        <f t="shared" si="0"/>
        <v>0</v>
      </c>
      <c r="E47" s="21">
        <v>6987</v>
      </c>
      <c r="F47" s="21">
        <f t="shared" si="1"/>
        <v>746</v>
      </c>
      <c r="G47" s="21">
        <v>7733</v>
      </c>
    </row>
    <row r="48" spans="1:7" ht="28.5" customHeight="1">
      <c r="A48" s="23">
        <v>1100247</v>
      </c>
      <c r="B48" s="101" t="s">
        <v>1198</v>
      </c>
      <c r="C48" s="21">
        <v>0</v>
      </c>
      <c r="D48" s="21">
        <f t="shared" si="0"/>
        <v>0</v>
      </c>
      <c r="E48" s="21">
        <v>0</v>
      </c>
      <c r="F48" s="21">
        <f t="shared" si="1"/>
        <v>226</v>
      </c>
      <c r="G48" s="21">
        <v>226</v>
      </c>
    </row>
    <row r="49" spans="1:7" ht="28.5" customHeight="1">
      <c r="A49" s="23">
        <v>1100248</v>
      </c>
      <c r="B49" s="101" t="s">
        <v>1199</v>
      </c>
      <c r="C49" s="21">
        <v>9470</v>
      </c>
      <c r="D49" s="21">
        <f t="shared" si="0"/>
        <v>0</v>
      </c>
      <c r="E49" s="21">
        <v>9470</v>
      </c>
      <c r="F49" s="21">
        <f t="shared" si="1"/>
        <v>1506</v>
      </c>
      <c r="G49" s="21">
        <v>10976</v>
      </c>
    </row>
    <row r="50" spans="1:7" ht="18.75" customHeight="1">
      <c r="A50" s="23">
        <v>1100249</v>
      </c>
      <c r="B50" s="101" t="s">
        <v>1200</v>
      </c>
      <c r="C50" s="21">
        <v>2532</v>
      </c>
      <c r="D50" s="21">
        <f t="shared" si="0"/>
        <v>0</v>
      </c>
      <c r="E50" s="21">
        <v>2532</v>
      </c>
      <c r="F50" s="21">
        <f t="shared" si="1"/>
        <v>10911</v>
      </c>
      <c r="G50" s="21">
        <v>13443</v>
      </c>
    </row>
    <row r="51" spans="1:7" ht="18.75" customHeight="1">
      <c r="A51" s="23">
        <v>1100250</v>
      </c>
      <c r="B51" s="101" t="s">
        <v>1201</v>
      </c>
      <c r="C51" s="21">
        <v>0</v>
      </c>
      <c r="D51" s="21">
        <f t="shared" si="0"/>
        <v>0</v>
      </c>
      <c r="E51" s="21">
        <v>0</v>
      </c>
      <c r="F51" s="21">
        <f t="shared" si="1"/>
        <v>147</v>
      </c>
      <c r="G51" s="21">
        <v>147</v>
      </c>
    </row>
    <row r="52" spans="1:7" ht="18.75" customHeight="1">
      <c r="A52" s="23">
        <v>1100252</v>
      </c>
      <c r="B52" s="101" t="s">
        <v>1202</v>
      </c>
      <c r="C52" s="21">
        <v>6177</v>
      </c>
      <c r="D52" s="21">
        <f t="shared" si="0"/>
        <v>0</v>
      </c>
      <c r="E52" s="21">
        <v>6177</v>
      </c>
      <c r="F52" s="21">
        <f t="shared" si="1"/>
        <v>7654</v>
      </c>
      <c r="G52" s="21">
        <v>13831</v>
      </c>
    </row>
    <row r="53" spans="1:7" ht="18.75" customHeight="1">
      <c r="A53" s="23">
        <v>1100253</v>
      </c>
      <c r="B53" s="101" t="s">
        <v>1203</v>
      </c>
      <c r="C53" s="21">
        <v>0</v>
      </c>
      <c r="D53" s="21">
        <f t="shared" si="0"/>
        <v>0</v>
      </c>
      <c r="E53" s="21">
        <v>0</v>
      </c>
      <c r="F53" s="21">
        <f t="shared" si="1"/>
        <v>4707</v>
      </c>
      <c r="G53" s="21">
        <v>4707</v>
      </c>
    </row>
    <row r="54" spans="1:7" ht="18.75" customHeight="1">
      <c r="A54" s="23">
        <v>1100258</v>
      </c>
      <c r="B54" s="101" t="s">
        <v>1204</v>
      </c>
      <c r="C54" s="21">
        <v>0</v>
      </c>
      <c r="D54" s="21">
        <f t="shared" si="0"/>
        <v>0</v>
      </c>
      <c r="E54" s="21">
        <v>0</v>
      </c>
      <c r="F54" s="21">
        <f t="shared" si="1"/>
        <v>410</v>
      </c>
      <c r="G54" s="21">
        <v>410</v>
      </c>
    </row>
    <row r="55" spans="1:7" ht="18.75" customHeight="1">
      <c r="A55" s="23">
        <v>1100296</v>
      </c>
      <c r="B55" s="101" t="s">
        <v>1205</v>
      </c>
      <c r="C55" s="21">
        <v>0</v>
      </c>
      <c r="D55" s="21">
        <f t="shared" si="0"/>
        <v>0</v>
      </c>
      <c r="E55" s="21">
        <v>0</v>
      </c>
      <c r="F55" s="21">
        <f t="shared" si="1"/>
        <v>5490</v>
      </c>
      <c r="G55" s="21">
        <v>5490</v>
      </c>
    </row>
    <row r="56" spans="1:7" ht="18.75" customHeight="1">
      <c r="A56" s="23">
        <v>1100297</v>
      </c>
      <c r="B56" s="101" t="s">
        <v>1206</v>
      </c>
      <c r="C56" s="21">
        <v>0</v>
      </c>
      <c r="D56" s="21">
        <f t="shared" si="0"/>
        <v>0</v>
      </c>
      <c r="E56" s="21">
        <v>0</v>
      </c>
      <c r="F56" s="21">
        <f t="shared" si="1"/>
        <v>8806</v>
      </c>
      <c r="G56" s="21">
        <v>8806</v>
      </c>
    </row>
    <row r="57" spans="1:7" ht="18.75" customHeight="1">
      <c r="A57" s="23">
        <v>1100298</v>
      </c>
      <c r="B57" s="101" t="s">
        <v>1207</v>
      </c>
      <c r="C57" s="21">
        <v>0</v>
      </c>
      <c r="D57" s="21">
        <f t="shared" si="0"/>
        <v>0</v>
      </c>
      <c r="E57" s="21">
        <v>0</v>
      </c>
      <c r="F57" s="21">
        <f t="shared" si="1"/>
        <v>6054</v>
      </c>
      <c r="G57" s="21">
        <v>6054</v>
      </c>
    </row>
    <row r="58" spans="1:7" ht="18.75" customHeight="1">
      <c r="A58" s="23">
        <v>1100299</v>
      </c>
      <c r="B58" s="101" t="s">
        <v>1208</v>
      </c>
      <c r="C58" s="21">
        <v>430</v>
      </c>
      <c r="D58" s="21">
        <f t="shared" si="0"/>
        <v>0</v>
      </c>
      <c r="E58" s="21">
        <v>430</v>
      </c>
      <c r="F58" s="21">
        <f t="shared" si="1"/>
        <v>-266</v>
      </c>
      <c r="G58" s="21">
        <v>164</v>
      </c>
    </row>
    <row r="59" spans="1:7" ht="18.75" customHeight="1">
      <c r="A59" s="25">
        <v>11003</v>
      </c>
      <c r="B59" s="25" t="s">
        <v>798</v>
      </c>
      <c r="C59" s="18">
        <v>5768</v>
      </c>
      <c r="D59" s="18">
        <f t="shared" si="0"/>
        <v>0</v>
      </c>
      <c r="E59" s="18">
        <v>5768</v>
      </c>
      <c r="F59" s="18">
        <f t="shared" si="1"/>
        <v>10412</v>
      </c>
      <c r="G59" s="18">
        <v>16180</v>
      </c>
    </row>
    <row r="60" spans="1:7" ht="18.75" customHeight="1">
      <c r="A60" s="25" t="s">
        <v>799</v>
      </c>
      <c r="B60" s="25"/>
      <c r="C60" s="18">
        <f>C61</f>
        <v>22179</v>
      </c>
      <c r="D60" s="18">
        <f t="shared" si="0"/>
        <v>960</v>
      </c>
      <c r="E60" s="18">
        <f>E61</f>
        <v>23139</v>
      </c>
      <c r="F60" s="18">
        <f t="shared" si="1"/>
        <v>0</v>
      </c>
      <c r="G60" s="18">
        <f>G61</f>
        <v>23139</v>
      </c>
    </row>
    <row r="61" spans="1:7" ht="18.75" customHeight="1">
      <c r="A61" s="25">
        <v>1101101</v>
      </c>
      <c r="B61" s="26" t="s">
        <v>800</v>
      </c>
      <c r="C61" s="18">
        <f>C62</f>
        <v>22179</v>
      </c>
      <c r="D61" s="18">
        <f t="shared" si="0"/>
        <v>960</v>
      </c>
      <c r="E61" s="18">
        <f>E62</f>
        <v>23139</v>
      </c>
      <c r="F61" s="18">
        <f t="shared" si="1"/>
        <v>0</v>
      </c>
      <c r="G61" s="18">
        <f>G62</f>
        <v>23139</v>
      </c>
    </row>
    <row r="62" spans="1:7" ht="18.75" customHeight="1">
      <c r="A62" s="23">
        <v>110110101</v>
      </c>
      <c r="B62" s="27" t="s">
        <v>801</v>
      </c>
      <c r="C62" s="21">
        <v>22179</v>
      </c>
      <c r="D62" s="21">
        <f t="shared" si="0"/>
        <v>960</v>
      </c>
      <c r="E62" s="21">
        <v>23139</v>
      </c>
      <c r="F62" s="21">
        <f t="shared" si="1"/>
        <v>0</v>
      </c>
      <c r="G62" s="21">
        <v>23139</v>
      </c>
    </row>
    <row r="63" spans="1:7" ht="18.75" customHeight="1">
      <c r="A63" s="25" t="s">
        <v>802</v>
      </c>
      <c r="B63" s="28"/>
      <c r="C63" s="18">
        <f>C64</f>
        <v>14931</v>
      </c>
      <c r="D63" s="18">
        <f t="shared" si="0"/>
        <v>0</v>
      </c>
      <c r="E63" s="18">
        <f>E64</f>
        <v>14931</v>
      </c>
      <c r="F63" s="18">
        <f t="shared" si="1"/>
        <v>106</v>
      </c>
      <c r="G63" s="18">
        <f>G64</f>
        <v>15037</v>
      </c>
    </row>
    <row r="64" spans="1:7" ht="18.75" customHeight="1">
      <c r="A64" s="25">
        <v>11008</v>
      </c>
      <c r="B64" s="29" t="s">
        <v>803</v>
      </c>
      <c r="C64" s="21">
        <f>15751-820</f>
        <v>14931</v>
      </c>
      <c r="D64" s="18">
        <f t="shared" si="0"/>
        <v>0</v>
      </c>
      <c r="E64" s="21">
        <f>15751-820</f>
        <v>14931</v>
      </c>
      <c r="F64" s="18">
        <f t="shared" si="1"/>
        <v>106</v>
      </c>
      <c r="G64" s="21">
        <v>15037</v>
      </c>
    </row>
    <row r="65" spans="1:8" ht="18.75" customHeight="1">
      <c r="A65" s="92" t="s">
        <v>804</v>
      </c>
      <c r="B65" s="17"/>
      <c r="C65" s="18">
        <f>C66</f>
        <v>103041</v>
      </c>
      <c r="D65" s="18">
        <f t="shared" si="0"/>
        <v>0</v>
      </c>
      <c r="E65" s="18">
        <f>E66</f>
        <v>103041</v>
      </c>
      <c r="F65" s="18">
        <f t="shared" si="1"/>
        <v>-45956</v>
      </c>
      <c r="G65" s="18">
        <f>G66</f>
        <v>57085</v>
      </c>
    </row>
    <row r="66" spans="1:8" ht="18.75" customHeight="1">
      <c r="A66" s="92">
        <v>1100901</v>
      </c>
      <c r="B66" s="17" t="s">
        <v>805</v>
      </c>
      <c r="C66" s="18">
        <f>C67+C68+C69</f>
        <v>103041</v>
      </c>
      <c r="D66" s="18">
        <f t="shared" si="0"/>
        <v>0</v>
      </c>
      <c r="E66" s="18">
        <f>E67+E68+E69</f>
        <v>103041</v>
      </c>
      <c r="F66" s="18">
        <f t="shared" si="1"/>
        <v>-45956</v>
      </c>
      <c r="G66" s="18">
        <f>G67+G68+G69</f>
        <v>57085</v>
      </c>
    </row>
    <row r="67" spans="1:8" ht="18.75" customHeight="1">
      <c r="A67" s="19">
        <v>110090102</v>
      </c>
      <c r="B67" s="33" t="s">
        <v>806</v>
      </c>
      <c r="C67" s="21">
        <v>100425</v>
      </c>
      <c r="D67" s="21">
        <f t="shared" si="0"/>
        <v>0</v>
      </c>
      <c r="E67" s="21">
        <v>100425</v>
      </c>
      <c r="F67" s="21">
        <f t="shared" si="1"/>
        <v>-46925</v>
      </c>
      <c r="G67" s="21">
        <v>53500</v>
      </c>
      <c r="H67" s="32"/>
    </row>
    <row r="68" spans="1:8" ht="18.75" customHeight="1">
      <c r="A68" s="19">
        <v>110090103</v>
      </c>
      <c r="B68" s="20" t="s">
        <v>807</v>
      </c>
      <c r="C68" s="21">
        <v>797</v>
      </c>
      <c r="D68" s="18">
        <f t="shared" si="0"/>
        <v>0</v>
      </c>
      <c r="E68" s="21">
        <v>797</v>
      </c>
      <c r="F68" s="21">
        <f t="shared" si="1"/>
        <v>0</v>
      </c>
      <c r="G68" s="21">
        <v>797</v>
      </c>
    </row>
    <row r="69" spans="1:8" ht="18.75" customHeight="1">
      <c r="A69" s="19">
        <v>110090199</v>
      </c>
      <c r="B69" s="20" t="s">
        <v>808</v>
      </c>
      <c r="C69" s="21">
        <v>1819</v>
      </c>
      <c r="D69" s="21">
        <f t="shared" si="0"/>
        <v>0</v>
      </c>
      <c r="E69" s="21">
        <v>1819</v>
      </c>
      <c r="F69" s="21">
        <f t="shared" si="1"/>
        <v>969</v>
      </c>
      <c r="G69" s="21">
        <v>2788</v>
      </c>
    </row>
    <row r="70" spans="1:8" ht="18.75" customHeight="1">
      <c r="A70" s="111" t="s">
        <v>809</v>
      </c>
      <c r="B70" s="112"/>
      <c r="C70" s="18">
        <f>C71</f>
        <v>2339</v>
      </c>
      <c r="D70" s="18">
        <f t="shared" si="0"/>
        <v>0</v>
      </c>
      <c r="E70" s="18">
        <f>E71</f>
        <v>2339</v>
      </c>
      <c r="F70" s="18">
        <f t="shared" si="1"/>
        <v>2965</v>
      </c>
      <c r="G70" s="18">
        <f>G71</f>
        <v>5304</v>
      </c>
    </row>
    <row r="71" spans="1:8" ht="18.75" customHeight="1">
      <c r="A71" s="19">
        <v>11015</v>
      </c>
      <c r="B71" s="20" t="s">
        <v>810</v>
      </c>
      <c r="C71" s="21">
        <v>2339</v>
      </c>
      <c r="D71" s="21">
        <f t="shared" si="0"/>
        <v>0</v>
      </c>
      <c r="E71" s="21">
        <v>2339</v>
      </c>
      <c r="F71" s="21">
        <f t="shared" si="1"/>
        <v>2965</v>
      </c>
      <c r="G71" s="21">
        <v>5304</v>
      </c>
    </row>
    <row r="72" spans="1:8" ht="18.75" customHeight="1">
      <c r="A72" s="111" t="s">
        <v>811</v>
      </c>
      <c r="B72" s="112"/>
      <c r="C72" s="18">
        <f>20798+2421</f>
        <v>23219</v>
      </c>
      <c r="D72" s="18">
        <f t="shared" si="0"/>
        <v>0</v>
      </c>
      <c r="E72" s="18">
        <f>20798+2421</f>
        <v>23219</v>
      </c>
      <c r="F72" s="18">
        <f t="shared" si="1"/>
        <v>0</v>
      </c>
      <c r="G72" s="18">
        <f>20798+2421</f>
        <v>23219</v>
      </c>
    </row>
    <row r="73" spans="1:8" ht="18.75" customHeight="1">
      <c r="A73" s="113" t="s">
        <v>812</v>
      </c>
      <c r="B73" s="113"/>
      <c r="C73" s="18">
        <f>C6+C31+C60+C63+C65+C70+C72</f>
        <v>478527</v>
      </c>
      <c r="D73" s="18">
        <f t="shared" si="0"/>
        <v>960</v>
      </c>
      <c r="E73" s="18">
        <f>E6+E31+E60+E63+E65+E70+E72</f>
        <v>479487</v>
      </c>
      <c r="F73" s="18">
        <f t="shared" si="1"/>
        <v>16037</v>
      </c>
      <c r="G73" s="18">
        <f>G6+G31+G60+G63+G65+G70+G72</f>
        <v>495524</v>
      </c>
    </row>
  </sheetData>
  <mergeCells count="9">
    <mergeCell ref="F4:G4"/>
    <mergeCell ref="A2:G2"/>
    <mergeCell ref="A70:B70"/>
    <mergeCell ref="A72:B72"/>
    <mergeCell ref="A73:B73"/>
    <mergeCell ref="C4:C5"/>
    <mergeCell ref="D4:E4"/>
    <mergeCell ref="A4:A5"/>
    <mergeCell ref="B4:B5"/>
  </mergeCells>
  <phoneticPr fontId="3" type="noConversion"/>
  <printOptions horizontalCentered="1"/>
  <pageMargins left="0.70866141732283472" right="0.51181102362204722" top="0.74803149606299213" bottom="0.74803149606299213" header="0.31496062992125984" footer="0.31496062992125984"/>
  <pageSetup paperSize="9" scale="85" fitToHeight="0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6"/>
  <sheetViews>
    <sheetView topLeftCell="A1304" workbookViewId="0">
      <selection activeCell="I8" sqref="I8"/>
    </sheetView>
  </sheetViews>
  <sheetFormatPr defaultRowHeight="13.5"/>
  <cols>
    <col min="1" max="1" width="12.125" style="60" customWidth="1"/>
    <col min="2" max="2" width="36.875" style="60" customWidth="1"/>
    <col min="3" max="3" width="13.25" style="61" customWidth="1"/>
    <col min="4" max="5" width="11" style="61" customWidth="1"/>
    <col min="6" max="7" width="11" style="60" customWidth="1"/>
    <col min="8" max="16384" width="9" style="60"/>
  </cols>
  <sheetData>
    <row r="1" spans="1:7">
      <c r="A1" s="1" t="s">
        <v>1212</v>
      </c>
    </row>
    <row r="2" spans="1:7" ht="32.25" customHeight="1">
      <c r="A2" s="118" t="s">
        <v>762</v>
      </c>
      <c r="B2" s="118"/>
      <c r="C2" s="118"/>
      <c r="D2" s="118"/>
      <c r="E2" s="118"/>
      <c r="F2" s="118"/>
      <c r="G2" s="118"/>
    </row>
    <row r="3" spans="1:7" ht="18.75" customHeight="1">
      <c r="A3" s="119" t="s">
        <v>15</v>
      </c>
      <c r="B3" s="119"/>
      <c r="C3" s="119"/>
      <c r="D3" s="119"/>
      <c r="E3" s="119"/>
      <c r="F3" s="119"/>
      <c r="G3" s="119"/>
    </row>
    <row r="4" spans="1:7" ht="18.75" customHeight="1">
      <c r="C4" s="34"/>
      <c r="D4" s="34"/>
      <c r="E4" s="93"/>
      <c r="G4" s="93" t="s">
        <v>737</v>
      </c>
    </row>
    <row r="5" spans="1:7" ht="38.25" customHeight="1">
      <c r="A5" s="123" t="s">
        <v>16</v>
      </c>
      <c r="B5" s="123" t="s">
        <v>17</v>
      </c>
      <c r="C5" s="114" t="s">
        <v>760</v>
      </c>
      <c r="D5" s="103" t="s">
        <v>1188</v>
      </c>
      <c r="E5" s="103"/>
      <c r="F5" s="103" t="s">
        <v>1189</v>
      </c>
      <c r="G5" s="103"/>
    </row>
    <row r="6" spans="1:7" ht="38.25" customHeight="1">
      <c r="A6" s="124"/>
      <c r="B6" s="124"/>
      <c r="C6" s="115"/>
      <c r="D6" s="96" t="s">
        <v>1185</v>
      </c>
      <c r="E6" s="96" t="s">
        <v>14</v>
      </c>
      <c r="F6" s="96" t="s">
        <v>1185</v>
      </c>
      <c r="G6" s="96" t="s">
        <v>14</v>
      </c>
    </row>
    <row r="7" spans="1:7" ht="20.25" customHeight="1">
      <c r="A7" s="122" t="s">
        <v>813</v>
      </c>
      <c r="B7" s="122"/>
      <c r="C7" s="35">
        <f>C8+C237+C277+C294+C384+C436+C492+C549+C684+C758+C833+C856+C963+C1021+C1084+C1104+C1133+C1143+C1188+C1210+C1254+C1303+C1304+C1309+C1317</f>
        <v>356988</v>
      </c>
      <c r="D7" s="35">
        <f>E7-C7</f>
        <v>960</v>
      </c>
      <c r="E7" s="35">
        <f>E8+E237+E277+E294+E384+E436+E492+E549+E684+E758+E833+E856+E963+E1021+E1084+E1104+E1133+E1143+E1188+E1210+E1254+E1303+E1304+E1309+E1317</f>
        <v>357948</v>
      </c>
      <c r="F7" s="35">
        <f>G7-E7</f>
        <v>-4890</v>
      </c>
      <c r="G7" s="35">
        <f>G8+G237+G277+G294+G384+G436+G492+G549+G684+G758+G833+G856+G963+G1021+G1084+G1104+G1133+G1143+G1188+G1210+G1254+G1303+G1304+G1309+G1317</f>
        <v>353058</v>
      </c>
    </row>
    <row r="8" spans="1:7" ht="20.25" customHeight="1">
      <c r="A8" s="36">
        <v>201</v>
      </c>
      <c r="B8" s="36" t="s">
        <v>748</v>
      </c>
      <c r="C8" s="37">
        <f>C9+C21+C30+C41+C52+C63+C74+C82+C104+C113+C124+C136+C143+C151+C157+C164+C171+C178+C185+C192+C200+C206+C212+C219+C234+C91</f>
        <v>39235</v>
      </c>
      <c r="D8" s="35">
        <f t="shared" ref="D8:D71" si="0">E8-C8</f>
        <v>0</v>
      </c>
      <c r="E8" s="37">
        <f>E9+E21+E30+E41+E52+E63+E74+E82+E104+E113+E124+E136+E143+E151+E157+E164+E171+E178+E185+E192+E200+E206+E212+E219+E234+E91</f>
        <v>39235</v>
      </c>
      <c r="F8" s="35">
        <f t="shared" ref="F8:F71" si="1">G8-E8</f>
        <v>-8747</v>
      </c>
      <c r="G8" s="37">
        <f>G9+G21+G30+G41+G52+G63+G74+G82+G104+G113+G124+G136+G143+G151+G157+G164+G171+G178+G185+G192+G200+G206+G212+G219+G234+G91</f>
        <v>30488</v>
      </c>
    </row>
    <row r="9" spans="1:7" ht="20.25" customHeight="1">
      <c r="A9" s="36">
        <v>20101</v>
      </c>
      <c r="B9" s="36" t="s">
        <v>814</v>
      </c>
      <c r="C9" s="38">
        <f>SUM(C10:C20)</f>
        <v>1946</v>
      </c>
      <c r="D9" s="35">
        <f t="shared" si="0"/>
        <v>0</v>
      </c>
      <c r="E9" s="38">
        <f>SUM(E10:E20)</f>
        <v>1946</v>
      </c>
      <c r="F9" s="35">
        <f t="shared" si="1"/>
        <v>-837</v>
      </c>
      <c r="G9" s="38">
        <f>SUM(G10:G20)</f>
        <v>1109</v>
      </c>
    </row>
    <row r="10" spans="1:7" ht="20.25" customHeight="1">
      <c r="A10" s="39">
        <v>2010101</v>
      </c>
      <c r="B10" s="40" t="s">
        <v>18</v>
      </c>
      <c r="C10" s="41">
        <v>1017</v>
      </c>
      <c r="D10" s="47">
        <f t="shared" si="0"/>
        <v>0</v>
      </c>
      <c r="E10" s="41">
        <v>1017</v>
      </c>
      <c r="F10" s="47">
        <f t="shared" si="1"/>
        <v>-278</v>
      </c>
      <c r="G10" s="41">
        <v>739</v>
      </c>
    </row>
    <row r="11" spans="1:7" ht="20.25" customHeight="1">
      <c r="A11" s="39">
        <v>2010102</v>
      </c>
      <c r="B11" s="40" t="s">
        <v>19</v>
      </c>
      <c r="C11" s="41">
        <v>174</v>
      </c>
      <c r="D11" s="47">
        <f t="shared" si="0"/>
        <v>0</v>
      </c>
      <c r="E11" s="41">
        <v>174</v>
      </c>
      <c r="F11" s="47">
        <f t="shared" si="1"/>
        <v>-66</v>
      </c>
      <c r="G11" s="41">
        <v>108</v>
      </c>
    </row>
    <row r="12" spans="1:7" ht="20.25" customHeight="1">
      <c r="A12" s="39">
        <v>2010103</v>
      </c>
      <c r="B12" s="40" t="s">
        <v>20</v>
      </c>
      <c r="C12" s="41">
        <v>294</v>
      </c>
      <c r="D12" s="47">
        <f t="shared" si="0"/>
        <v>0</v>
      </c>
      <c r="E12" s="41">
        <v>294</v>
      </c>
      <c r="F12" s="47">
        <f t="shared" si="1"/>
        <v>-267</v>
      </c>
      <c r="G12" s="41">
        <v>27</v>
      </c>
    </row>
    <row r="13" spans="1:7" ht="20.25" customHeight="1">
      <c r="A13" s="39">
        <v>2010104</v>
      </c>
      <c r="B13" s="40" t="s">
        <v>21</v>
      </c>
      <c r="C13" s="41">
        <v>81</v>
      </c>
      <c r="D13" s="47">
        <f t="shared" si="0"/>
        <v>0</v>
      </c>
      <c r="E13" s="41">
        <v>81</v>
      </c>
      <c r="F13" s="47">
        <f t="shared" si="1"/>
        <v>-37</v>
      </c>
      <c r="G13" s="41">
        <v>44</v>
      </c>
    </row>
    <row r="14" spans="1:7" ht="20.25" customHeight="1">
      <c r="A14" s="39">
        <v>2010105</v>
      </c>
      <c r="B14" s="40" t="s">
        <v>22</v>
      </c>
      <c r="C14" s="41">
        <v>2</v>
      </c>
      <c r="D14" s="47">
        <f t="shared" si="0"/>
        <v>0</v>
      </c>
      <c r="E14" s="41">
        <v>2</v>
      </c>
      <c r="F14" s="47">
        <f t="shared" si="1"/>
        <v>-2</v>
      </c>
      <c r="G14" s="41">
        <v>0</v>
      </c>
    </row>
    <row r="15" spans="1:7" ht="20.25" hidden="1" customHeight="1">
      <c r="A15" s="39">
        <v>2010106</v>
      </c>
      <c r="B15" s="40" t="s">
        <v>23</v>
      </c>
      <c r="C15" s="41">
        <v>0</v>
      </c>
      <c r="D15" s="47">
        <f t="shared" si="0"/>
        <v>0</v>
      </c>
      <c r="E15" s="41">
        <v>0</v>
      </c>
      <c r="F15" s="47">
        <f t="shared" si="1"/>
        <v>0</v>
      </c>
      <c r="G15" s="41">
        <v>0</v>
      </c>
    </row>
    <row r="16" spans="1:7" ht="20.25" customHeight="1">
      <c r="A16" s="39">
        <v>2010107</v>
      </c>
      <c r="B16" s="40" t="s">
        <v>24</v>
      </c>
      <c r="C16" s="41">
        <v>6</v>
      </c>
      <c r="D16" s="47">
        <f t="shared" si="0"/>
        <v>0</v>
      </c>
      <c r="E16" s="41">
        <v>6</v>
      </c>
      <c r="F16" s="47">
        <f t="shared" si="1"/>
        <v>-6</v>
      </c>
      <c r="G16" s="41">
        <v>0</v>
      </c>
    </row>
    <row r="17" spans="1:7" ht="20.25" customHeight="1">
      <c r="A17" s="39">
        <v>2010108</v>
      </c>
      <c r="B17" s="40" t="s">
        <v>25</v>
      </c>
      <c r="C17" s="41">
        <v>82</v>
      </c>
      <c r="D17" s="47">
        <f t="shared" si="0"/>
        <v>0</v>
      </c>
      <c r="E17" s="41">
        <v>82</v>
      </c>
      <c r="F17" s="47">
        <f t="shared" si="1"/>
        <v>-11</v>
      </c>
      <c r="G17" s="41">
        <v>71</v>
      </c>
    </row>
    <row r="18" spans="1:7" ht="20.25" customHeight="1">
      <c r="A18" s="39">
        <v>2010109</v>
      </c>
      <c r="B18" s="40" t="s">
        <v>26</v>
      </c>
      <c r="C18" s="41">
        <v>3</v>
      </c>
      <c r="D18" s="47">
        <f t="shared" si="0"/>
        <v>0</v>
      </c>
      <c r="E18" s="41">
        <v>3</v>
      </c>
      <c r="F18" s="47">
        <f t="shared" si="1"/>
        <v>-3</v>
      </c>
      <c r="G18" s="41">
        <v>0</v>
      </c>
    </row>
    <row r="19" spans="1:7" ht="20.25" customHeight="1">
      <c r="A19" s="39">
        <v>2010150</v>
      </c>
      <c r="B19" s="40" t="s">
        <v>27</v>
      </c>
      <c r="C19" s="41">
        <v>5</v>
      </c>
      <c r="D19" s="47">
        <f t="shared" si="0"/>
        <v>0</v>
      </c>
      <c r="E19" s="41">
        <v>5</v>
      </c>
      <c r="F19" s="47">
        <f t="shared" si="1"/>
        <v>-1</v>
      </c>
      <c r="G19" s="41">
        <v>4</v>
      </c>
    </row>
    <row r="20" spans="1:7" ht="20.25" customHeight="1">
      <c r="A20" s="39">
        <v>2010199</v>
      </c>
      <c r="B20" s="40" t="s">
        <v>28</v>
      </c>
      <c r="C20" s="41">
        <v>282</v>
      </c>
      <c r="D20" s="47">
        <f t="shared" si="0"/>
        <v>0</v>
      </c>
      <c r="E20" s="41">
        <v>282</v>
      </c>
      <c r="F20" s="47">
        <f t="shared" si="1"/>
        <v>-166</v>
      </c>
      <c r="G20" s="41">
        <v>116</v>
      </c>
    </row>
    <row r="21" spans="1:7" ht="20.25" customHeight="1">
      <c r="A21" s="36">
        <v>20102</v>
      </c>
      <c r="B21" s="36" t="s">
        <v>815</v>
      </c>
      <c r="C21" s="38">
        <f>SUM(C22:C29)</f>
        <v>984</v>
      </c>
      <c r="D21" s="35">
        <f t="shared" si="0"/>
        <v>0</v>
      </c>
      <c r="E21" s="38">
        <f>SUM(E22:E29)</f>
        <v>984</v>
      </c>
      <c r="F21" s="35">
        <f t="shared" si="1"/>
        <v>-252</v>
      </c>
      <c r="G21" s="38">
        <f>SUM(G22:G29)</f>
        <v>732</v>
      </c>
    </row>
    <row r="22" spans="1:7" ht="20.25" customHeight="1">
      <c r="A22" s="39">
        <v>2010201</v>
      </c>
      <c r="B22" s="40" t="s">
        <v>18</v>
      </c>
      <c r="C22" s="41">
        <v>604</v>
      </c>
      <c r="D22" s="47">
        <f t="shared" si="0"/>
        <v>0</v>
      </c>
      <c r="E22" s="41">
        <v>604</v>
      </c>
      <c r="F22" s="47">
        <f t="shared" si="1"/>
        <v>-94</v>
      </c>
      <c r="G22" s="41">
        <v>510</v>
      </c>
    </row>
    <row r="23" spans="1:7" ht="20.25" customHeight="1">
      <c r="A23" s="39">
        <v>2010202</v>
      </c>
      <c r="B23" s="40" t="s">
        <v>19</v>
      </c>
      <c r="C23" s="41">
        <v>93</v>
      </c>
      <c r="D23" s="47">
        <f t="shared" si="0"/>
        <v>0</v>
      </c>
      <c r="E23" s="41">
        <v>93</v>
      </c>
      <c r="F23" s="47">
        <f t="shared" si="1"/>
        <v>-25</v>
      </c>
      <c r="G23" s="41">
        <v>68</v>
      </c>
    </row>
    <row r="24" spans="1:7" ht="20.25" customHeight="1">
      <c r="A24" s="39">
        <v>2010203</v>
      </c>
      <c r="B24" s="40" t="s">
        <v>20</v>
      </c>
      <c r="C24" s="41">
        <v>21</v>
      </c>
      <c r="D24" s="47">
        <f t="shared" si="0"/>
        <v>0</v>
      </c>
      <c r="E24" s="41">
        <v>21</v>
      </c>
      <c r="F24" s="47">
        <f t="shared" si="1"/>
        <v>0</v>
      </c>
      <c r="G24" s="41">
        <v>21</v>
      </c>
    </row>
    <row r="25" spans="1:7" ht="20.25" customHeight="1">
      <c r="A25" s="39">
        <v>2010204</v>
      </c>
      <c r="B25" s="40" t="s">
        <v>29</v>
      </c>
      <c r="C25" s="41">
        <v>108</v>
      </c>
      <c r="D25" s="47">
        <f t="shared" si="0"/>
        <v>0</v>
      </c>
      <c r="E25" s="41">
        <v>108</v>
      </c>
      <c r="F25" s="47">
        <f t="shared" si="1"/>
        <v>-69</v>
      </c>
      <c r="G25" s="41">
        <v>39</v>
      </c>
    </row>
    <row r="26" spans="1:7" ht="20.25" customHeight="1">
      <c r="A26" s="39">
        <v>2010205</v>
      </c>
      <c r="B26" s="40" t="s">
        <v>30</v>
      </c>
      <c r="C26" s="41">
        <v>46</v>
      </c>
      <c r="D26" s="47">
        <f t="shared" si="0"/>
        <v>0</v>
      </c>
      <c r="E26" s="41">
        <v>46</v>
      </c>
      <c r="F26" s="47">
        <f t="shared" si="1"/>
        <v>-22</v>
      </c>
      <c r="G26" s="41">
        <v>24</v>
      </c>
    </row>
    <row r="27" spans="1:7" ht="20.25" customHeight="1">
      <c r="A27" s="39">
        <v>2010206</v>
      </c>
      <c r="B27" s="40" t="s">
        <v>31</v>
      </c>
      <c r="C27" s="41">
        <v>20</v>
      </c>
      <c r="D27" s="47">
        <f t="shared" si="0"/>
        <v>0</v>
      </c>
      <c r="E27" s="41">
        <v>20</v>
      </c>
      <c r="F27" s="47">
        <f t="shared" si="1"/>
        <v>-12</v>
      </c>
      <c r="G27" s="41">
        <v>8</v>
      </c>
    </row>
    <row r="28" spans="1:7" ht="20.25" hidden="1" customHeight="1">
      <c r="A28" s="39">
        <v>2010250</v>
      </c>
      <c r="B28" s="40" t="s">
        <v>27</v>
      </c>
      <c r="C28" s="41">
        <v>0</v>
      </c>
      <c r="D28" s="47">
        <f t="shared" si="0"/>
        <v>0</v>
      </c>
      <c r="E28" s="41">
        <v>0</v>
      </c>
      <c r="F28" s="47">
        <f t="shared" si="1"/>
        <v>0</v>
      </c>
      <c r="G28" s="41">
        <v>0</v>
      </c>
    </row>
    <row r="29" spans="1:7" ht="20.25" customHeight="1">
      <c r="A29" s="39">
        <v>2010299</v>
      </c>
      <c r="B29" s="40" t="s">
        <v>32</v>
      </c>
      <c r="C29" s="41">
        <v>92</v>
      </c>
      <c r="D29" s="47">
        <f t="shared" si="0"/>
        <v>0</v>
      </c>
      <c r="E29" s="41">
        <v>92</v>
      </c>
      <c r="F29" s="47">
        <f t="shared" si="1"/>
        <v>-30</v>
      </c>
      <c r="G29" s="41">
        <v>62</v>
      </c>
    </row>
    <row r="30" spans="1:7" ht="33" customHeight="1">
      <c r="A30" s="36">
        <v>20103</v>
      </c>
      <c r="B30" s="36" t="s">
        <v>816</v>
      </c>
      <c r="C30" s="38">
        <f>SUM(C31:C40)</f>
        <v>6597</v>
      </c>
      <c r="D30" s="35">
        <f t="shared" si="0"/>
        <v>0</v>
      </c>
      <c r="E30" s="38">
        <f>SUM(E31:E40)</f>
        <v>6597</v>
      </c>
      <c r="F30" s="35">
        <f t="shared" si="1"/>
        <v>-2384</v>
      </c>
      <c r="G30" s="38">
        <f>SUM(G31:G40)</f>
        <v>4213</v>
      </c>
    </row>
    <row r="31" spans="1:7" ht="20.25" customHeight="1">
      <c r="A31" s="39">
        <v>2010301</v>
      </c>
      <c r="B31" s="40" t="s">
        <v>18</v>
      </c>
      <c r="C31" s="41">
        <v>2757</v>
      </c>
      <c r="D31" s="47">
        <f t="shared" si="0"/>
        <v>0</v>
      </c>
      <c r="E31" s="41">
        <v>2757</v>
      </c>
      <c r="F31" s="47">
        <f t="shared" si="1"/>
        <v>-582</v>
      </c>
      <c r="G31" s="41">
        <v>2175</v>
      </c>
    </row>
    <row r="32" spans="1:7" ht="20.25" customHeight="1">
      <c r="A32" s="39">
        <v>2010302</v>
      </c>
      <c r="B32" s="40" t="s">
        <v>19</v>
      </c>
      <c r="C32" s="41">
        <v>440</v>
      </c>
      <c r="D32" s="47">
        <f t="shared" si="0"/>
        <v>0</v>
      </c>
      <c r="E32" s="41">
        <v>440</v>
      </c>
      <c r="F32" s="47">
        <f t="shared" si="1"/>
        <v>-242</v>
      </c>
      <c r="G32" s="41">
        <v>198</v>
      </c>
    </row>
    <row r="33" spans="1:7" ht="20.25" customHeight="1">
      <c r="A33" s="39">
        <v>2010303</v>
      </c>
      <c r="B33" s="40" t="s">
        <v>20</v>
      </c>
      <c r="C33" s="41">
        <v>234</v>
      </c>
      <c r="D33" s="47">
        <f t="shared" si="0"/>
        <v>0</v>
      </c>
      <c r="E33" s="41">
        <v>234</v>
      </c>
      <c r="F33" s="47">
        <f t="shared" si="1"/>
        <v>-130</v>
      </c>
      <c r="G33" s="41">
        <v>104</v>
      </c>
    </row>
    <row r="34" spans="1:7" ht="20.25" hidden="1" customHeight="1">
      <c r="A34" s="39">
        <v>2010304</v>
      </c>
      <c r="B34" s="40" t="s">
        <v>33</v>
      </c>
      <c r="C34" s="41">
        <v>0</v>
      </c>
      <c r="D34" s="47">
        <f t="shared" si="0"/>
        <v>0</v>
      </c>
      <c r="E34" s="41">
        <v>0</v>
      </c>
      <c r="F34" s="47">
        <f t="shared" si="1"/>
        <v>0</v>
      </c>
      <c r="G34" s="41">
        <v>0</v>
      </c>
    </row>
    <row r="35" spans="1:7" ht="20.25" customHeight="1">
      <c r="A35" s="39">
        <v>2010305</v>
      </c>
      <c r="B35" s="40" t="s">
        <v>817</v>
      </c>
      <c r="C35" s="41">
        <v>113</v>
      </c>
      <c r="D35" s="47">
        <f t="shared" si="0"/>
        <v>0</v>
      </c>
      <c r="E35" s="41">
        <v>113</v>
      </c>
      <c r="F35" s="47">
        <f t="shared" si="1"/>
        <v>-72</v>
      </c>
      <c r="G35" s="41">
        <v>41</v>
      </c>
    </row>
    <row r="36" spans="1:7" ht="20.25" customHeight="1">
      <c r="A36" s="39">
        <v>2010306</v>
      </c>
      <c r="B36" s="40" t="s">
        <v>34</v>
      </c>
      <c r="C36" s="41">
        <v>40</v>
      </c>
      <c r="D36" s="47">
        <f t="shared" si="0"/>
        <v>0</v>
      </c>
      <c r="E36" s="41">
        <v>40</v>
      </c>
      <c r="F36" s="47">
        <f t="shared" si="1"/>
        <v>-20</v>
      </c>
      <c r="G36" s="41">
        <v>20</v>
      </c>
    </row>
    <row r="37" spans="1:7" ht="20.25" customHeight="1">
      <c r="A37" s="39">
        <v>2010308</v>
      </c>
      <c r="B37" s="40" t="s">
        <v>35</v>
      </c>
      <c r="C37" s="41">
        <v>284</v>
      </c>
      <c r="D37" s="47">
        <f t="shared" si="0"/>
        <v>0</v>
      </c>
      <c r="E37" s="41">
        <v>284</v>
      </c>
      <c r="F37" s="47">
        <f t="shared" si="1"/>
        <v>-135</v>
      </c>
      <c r="G37" s="41">
        <v>149</v>
      </c>
    </row>
    <row r="38" spans="1:7" ht="20.25" hidden="1" customHeight="1">
      <c r="A38" s="39">
        <v>2010309</v>
      </c>
      <c r="B38" s="40" t="s">
        <v>36</v>
      </c>
      <c r="C38" s="41">
        <v>0</v>
      </c>
      <c r="D38" s="47">
        <f t="shared" si="0"/>
        <v>0</v>
      </c>
      <c r="E38" s="41">
        <v>0</v>
      </c>
      <c r="F38" s="47">
        <f t="shared" si="1"/>
        <v>0</v>
      </c>
      <c r="G38" s="41">
        <v>0</v>
      </c>
    </row>
    <row r="39" spans="1:7" ht="20.25" customHeight="1">
      <c r="A39" s="39">
        <v>2010350</v>
      </c>
      <c r="B39" s="40" t="s">
        <v>27</v>
      </c>
      <c r="C39" s="41">
        <v>1301</v>
      </c>
      <c r="D39" s="47">
        <f t="shared" si="0"/>
        <v>0</v>
      </c>
      <c r="E39" s="41">
        <v>1301</v>
      </c>
      <c r="F39" s="47">
        <f t="shared" si="1"/>
        <v>38</v>
      </c>
      <c r="G39" s="41">
        <v>1339</v>
      </c>
    </row>
    <row r="40" spans="1:7" ht="27">
      <c r="A40" s="39">
        <v>2010399</v>
      </c>
      <c r="B40" s="40" t="s">
        <v>37</v>
      </c>
      <c r="C40" s="41">
        <v>1428</v>
      </c>
      <c r="D40" s="47">
        <f t="shared" si="0"/>
        <v>0</v>
      </c>
      <c r="E40" s="41">
        <v>1428</v>
      </c>
      <c r="F40" s="47">
        <f t="shared" si="1"/>
        <v>-1241</v>
      </c>
      <c r="G40" s="41">
        <v>187</v>
      </c>
    </row>
    <row r="41" spans="1:7" ht="20.25" customHeight="1">
      <c r="A41" s="36">
        <v>20104</v>
      </c>
      <c r="B41" s="36" t="s">
        <v>818</v>
      </c>
      <c r="C41" s="38">
        <f>SUM(C42:C51)</f>
        <v>2279</v>
      </c>
      <c r="D41" s="35">
        <f t="shared" si="0"/>
        <v>0</v>
      </c>
      <c r="E41" s="38">
        <f>SUM(E42:E51)</f>
        <v>2279</v>
      </c>
      <c r="F41" s="35">
        <f t="shared" si="1"/>
        <v>-840</v>
      </c>
      <c r="G41" s="38">
        <f>SUM(G42:G51)</f>
        <v>1439</v>
      </c>
    </row>
    <row r="42" spans="1:7" ht="20.25" customHeight="1">
      <c r="A42" s="39">
        <v>2010401</v>
      </c>
      <c r="B42" s="40" t="s">
        <v>18</v>
      </c>
      <c r="C42" s="41">
        <v>653</v>
      </c>
      <c r="D42" s="47">
        <f t="shared" si="0"/>
        <v>0</v>
      </c>
      <c r="E42" s="41">
        <v>653</v>
      </c>
      <c r="F42" s="47">
        <f t="shared" si="1"/>
        <v>-149</v>
      </c>
      <c r="G42" s="41">
        <v>504</v>
      </c>
    </row>
    <row r="43" spans="1:7" ht="20.25" customHeight="1">
      <c r="A43" s="39">
        <v>2010402</v>
      </c>
      <c r="B43" s="40" t="s">
        <v>19</v>
      </c>
      <c r="C43" s="41">
        <v>125</v>
      </c>
      <c r="D43" s="47">
        <f t="shared" si="0"/>
        <v>0</v>
      </c>
      <c r="E43" s="41">
        <v>125</v>
      </c>
      <c r="F43" s="47">
        <f t="shared" si="1"/>
        <v>-50</v>
      </c>
      <c r="G43" s="41">
        <v>75</v>
      </c>
    </row>
    <row r="44" spans="1:7" ht="20.25" customHeight="1">
      <c r="A44" s="39">
        <v>2010403</v>
      </c>
      <c r="B44" s="40" t="s">
        <v>20</v>
      </c>
      <c r="C44" s="41">
        <v>19</v>
      </c>
      <c r="D44" s="47">
        <f t="shared" si="0"/>
        <v>0</v>
      </c>
      <c r="E44" s="41">
        <v>19</v>
      </c>
      <c r="F44" s="47">
        <f t="shared" si="1"/>
        <v>0</v>
      </c>
      <c r="G44" s="41">
        <v>19</v>
      </c>
    </row>
    <row r="45" spans="1:7" ht="20.25" customHeight="1">
      <c r="A45" s="39">
        <v>2010404</v>
      </c>
      <c r="B45" s="40" t="s">
        <v>38</v>
      </c>
      <c r="C45" s="41">
        <v>163</v>
      </c>
      <c r="D45" s="47">
        <f t="shared" si="0"/>
        <v>0</v>
      </c>
      <c r="E45" s="41">
        <v>163</v>
      </c>
      <c r="F45" s="47">
        <f t="shared" si="1"/>
        <v>-74</v>
      </c>
      <c r="G45" s="41">
        <v>89</v>
      </c>
    </row>
    <row r="46" spans="1:7" ht="20.25" hidden="1" customHeight="1">
      <c r="A46" s="39">
        <v>2010405</v>
      </c>
      <c r="B46" s="40" t="s">
        <v>39</v>
      </c>
      <c r="C46" s="41">
        <v>0</v>
      </c>
      <c r="D46" s="47">
        <f t="shared" si="0"/>
        <v>0</v>
      </c>
      <c r="E46" s="41">
        <v>0</v>
      </c>
      <c r="F46" s="47">
        <f t="shared" si="1"/>
        <v>0</v>
      </c>
      <c r="G46" s="41">
        <v>0</v>
      </c>
    </row>
    <row r="47" spans="1:7" ht="20.25" customHeight="1">
      <c r="A47" s="39">
        <v>2010406</v>
      </c>
      <c r="B47" s="40" t="s">
        <v>40</v>
      </c>
      <c r="C47" s="41">
        <v>16</v>
      </c>
      <c r="D47" s="47">
        <f t="shared" si="0"/>
        <v>0</v>
      </c>
      <c r="E47" s="41">
        <v>16</v>
      </c>
      <c r="F47" s="47">
        <f t="shared" si="1"/>
        <v>-15</v>
      </c>
      <c r="G47" s="41">
        <v>1</v>
      </c>
    </row>
    <row r="48" spans="1:7" ht="20.25" hidden="1" customHeight="1">
      <c r="A48" s="39">
        <v>2010407</v>
      </c>
      <c r="B48" s="40" t="s">
        <v>41</v>
      </c>
      <c r="C48" s="41">
        <v>0</v>
      </c>
      <c r="D48" s="47">
        <f t="shared" si="0"/>
        <v>0</v>
      </c>
      <c r="E48" s="41">
        <v>0</v>
      </c>
      <c r="F48" s="47">
        <f t="shared" si="1"/>
        <v>0</v>
      </c>
      <c r="G48" s="41">
        <v>0</v>
      </c>
    </row>
    <row r="49" spans="1:7" ht="20.25" customHeight="1">
      <c r="A49" s="39">
        <v>2010408</v>
      </c>
      <c r="B49" s="40" t="s">
        <v>42</v>
      </c>
      <c r="C49" s="41">
        <v>8</v>
      </c>
      <c r="D49" s="47">
        <f t="shared" si="0"/>
        <v>0</v>
      </c>
      <c r="E49" s="41">
        <v>8</v>
      </c>
      <c r="F49" s="47">
        <f t="shared" si="1"/>
        <v>-5</v>
      </c>
      <c r="G49" s="41">
        <v>3</v>
      </c>
    </row>
    <row r="50" spans="1:7" ht="20.25" customHeight="1">
      <c r="A50" s="39">
        <v>2010450</v>
      </c>
      <c r="B50" s="40" t="s">
        <v>27</v>
      </c>
      <c r="C50" s="41">
        <v>84</v>
      </c>
      <c r="D50" s="47">
        <f t="shared" si="0"/>
        <v>0</v>
      </c>
      <c r="E50" s="41">
        <v>84</v>
      </c>
      <c r="F50" s="47">
        <f t="shared" si="1"/>
        <v>-30</v>
      </c>
      <c r="G50" s="41">
        <v>54</v>
      </c>
    </row>
    <row r="51" spans="1:7" ht="20.25" customHeight="1">
      <c r="A51" s="39">
        <v>2010499</v>
      </c>
      <c r="B51" s="40" t="s">
        <v>43</v>
      </c>
      <c r="C51" s="41">
        <v>1211</v>
      </c>
      <c r="D51" s="47">
        <f t="shared" si="0"/>
        <v>0</v>
      </c>
      <c r="E51" s="41">
        <v>1211</v>
      </c>
      <c r="F51" s="47">
        <f t="shared" si="1"/>
        <v>-517</v>
      </c>
      <c r="G51" s="41">
        <v>694</v>
      </c>
    </row>
    <row r="52" spans="1:7" ht="20.25" customHeight="1">
      <c r="A52" s="36">
        <v>20105</v>
      </c>
      <c r="B52" s="36" t="s">
        <v>819</v>
      </c>
      <c r="C52" s="38">
        <f>SUM(C53:C62)</f>
        <v>825</v>
      </c>
      <c r="D52" s="35">
        <f t="shared" si="0"/>
        <v>0</v>
      </c>
      <c r="E52" s="38">
        <f>SUM(E53:E62)</f>
        <v>825</v>
      </c>
      <c r="F52" s="35">
        <f t="shared" si="1"/>
        <v>-250</v>
      </c>
      <c r="G52" s="38">
        <f>SUM(G53:G62)</f>
        <v>575</v>
      </c>
    </row>
    <row r="53" spans="1:7" ht="20.25" customHeight="1">
      <c r="A53" s="39">
        <v>2010501</v>
      </c>
      <c r="B53" s="40" t="s">
        <v>18</v>
      </c>
      <c r="C53" s="41">
        <v>307</v>
      </c>
      <c r="D53" s="47">
        <f t="shared" si="0"/>
        <v>0</v>
      </c>
      <c r="E53" s="41">
        <v>307</v>
      </c>
      <c r="F53" s="47">
        <f t="shared" si="1"/>
        <v>-69</v>
      </c>
      <c r="G53" s="41">
        <v>238</v>
      </c>
    </row>
    <row r="54" spans="1:7" ht="20.25" customHeight="1">
      <c r="A54" s="39">
        <v>2010502</v>
      </c>
      <c r="B54" s="40" t="s">
        <v>19</v>
      </c>
      <c r="C54" s="41">
        <v>40</v>
      </c>
      <c r="D54" s="47">
        <f t="shared" si="0"/>
        <v>0</v>
      </c>
      <c r="E54" s="41">
        <v>40</v>
      </c>
      <c r="F54" s="47">
        <f t="shared" si="1"/>
        <v>-15</v>
      </c>
      <c r="G54" s="41">
        <v>25</v>
      </c>
    </row>
    <row r="55" spans="1:7" ht="20.25" customHeight="1">
      <c r="A55" s="39">
        <v>2010503</v>
      </c>
      <c r="B55" s="40" t="s">
        <v>20</v>
      </c>
      <c r="C55" s="41">
        <v>23</v>
      </c>
      <c r="D55" s="47">
        <f t="shared" si="0"/>
        <v>0</v>
      </c>
      <c r="E55" s="41">
        <v>23</v>
      </c>
      <c r="F55" s="47">
        <f t="shared" si="1"/>
        <v>-3</v>
      </c>
      <c r="G55" s="41">
        <v>20</v>
      </c>
    </row>
    <row r="56" spans="1:7" ht="20.25" hidden="1" customHeight="1">
      <c r="A56" s="39">
        <v>2010504</v>
      </c>
      <c r="B56" s="40" t="s">
        <v>44</v>
      </c>
      <c r="C56" s="41">
        <v>0</v>
      </c>
      <c r="D56" s="47">
        <f t="shared" si="0"/>
        <v>0</v>
      </c>
      <c r="E56" s="41">
        <v>0</v>
      </c>
      <c r="F56" s="47">
        <f t="shared" si="1"/>
        <v>0</v>
      </c>
      <c r="G56" s="41">
        <v>0</v>
      </c>
    </row>
    <row r="57" spans="1:7" ht="20.25" customHeight="1">
      <c r="A57" s="39">
        <v>2010505</v>
      </c>
      <c r="B57" s="40" t="s">
        <v>45</v>
      </c>
      <c r="C57" s="41">
        <v>238</v>
      </c>
      <c r="D57" s="47">
        <f t="shared" si="0"/>
        <v>0</v>
      </c>
      <c r="E57" s="41">
        <v>238</v>
      </c>
      <c r="F57" s="47">
        <f t="shared" si="1"/>
        <v>-49</v>
      </c>
      <c r="G57" s="41">
        <v>189</v>
      </c>
    </row>
    <row r="58" spans="1:7" ht="20.25" customHeight="1">
      <c r="A58" s="39">
        <v>2010506</v>
      </c>
      <c r="B58" s="40" t="s">
        <v>46</v>
      </c>
      <c r="C58" s="41">
        <v>125</v>
      </c>
      <c r="D58" s="47">
        <f t="shared" si="0"/>
        <v>0</v>
      </c>
      <c r="E58" s="41">
        <v>125</v>
      </c>
      <c r="F58" s="47">
        <f t="shared" si="1"/>
        <v>-82</v>
      </c>
      <c r="G58" s="41">
        <v>43</v>
      </c>
    </row>
    <row r="59" spans="1:7" ht="21" customHeight="1">
      <c r="A59" s="39">
        <v>2010507</v>
      </c>
      <c r="B59" s="40" t="s">
        <v>47</v>
      </c>
      <c r="C59" s="41">
        <v>92</v>
      </c>
      <c r="D59" s="47">
        <f t="shared" si="0"/>
        <v>0</v>
      </c>
      <c r="E59" s="41">
        <v>92</v>
      </c>
      <c r="F59" s="47">
        <f t="shared" si="1"/>
        <v>-32</v>
      </c>
      <c r="G59" s="41">
        <v>60</v>
      </c>
    </row>
    <row r="60" spans="1:7" ht="20.25" hidden="1" customHeight="1">
      <c r="A60" s="39">
        <v>2010508</v>
      </c>
      <c r="B60" s="40" t="s">
        <v>48</v>
      </c>
      <c r="C60" s="41">
        <v>0</v>
      </c>
      <c r="D60" s="47">
        <f t="shared" si="0"/>
        <v>0</v>
      </c>
      <c r="E60" s="41">
        <v>0</v>
      </c>
      <c r="F60" s="47">
        <f t="shared" si="1"/>
        <v>0</v>
      </c>
      <c r="G60" s="41"/>
    </row>
    <row r="61" spans="1:7" ht="20.25" hidden="1" customHeight="1">
      <c r="A61" s="39">
        <v>2010550</v>
      </c>
      <c r="B61" s="40" t="s">
        <v>27</v>
      </c>
      <c r="C61" s="41">
        <v>0</v>
      </c>
      <c r="D61" s="47">
        <f t="shared" si="0"/>
        <v>0</v>
      </c>
      <c r="E61" s="41">
        <v>0</v>
      </c>
      <c r="F61" s="47">
        <f t="shared" si="1"/>
        <v>0</v>
      </c>
      <c r="G61" s="41"/>
    </row>
    <row r="62" spans="1:7" ht="20.25" hidden="1" customHeight="1">
      <c r="A62" s="39">
        <v>2010599</v>
      </c>
      <c r="B62" s="40" t="s">
        <v>49</v>
      </c>
      <c r="C62" s="41">
        <v>0</v>
      </c>
      <c r="D62" s="47">
        <f t="shared" si="0"/>
        <v>0</v>
      </c>
      <c r="E62" s="41">
        <v>0</v>
      </c>
      <c r="F62" s="47">
        <f t="shared" si="1"/>
        <v>0</v>
      </c>
      <c r="G62" s="41"/>
    </row>
    <row r="63" spans="1:7" ht="20.25" customHeight="1">
      <c r="A63" s="36">
        <v>20106</v>
      </c>
      <c r="B63" s="36" t="s">
        <v>820</v>
      </c>
      <c r="C63" s="38">
        <f>SUM(C64:C73)</f>
        <v>2608</v>
      </c>
      <c r="D63" s="35">
        <f t="shared" si="0"/>
        <v>0</v>
      </c>
      <c r="E63" s="38">
        <f>SUM(E64:E73)</f>
        <v>2608</v>
      </c>
      <c r="F63" s="35">
        <f t="shared" si="1"/>
        <v>-434</v>
      </c>
      <c r="G63" s="38">
        <f>SUM(G64:G73)</f>
        <v>2174</v>
      </c>
    </row>
    <row r="64" spans="1:7" ht="20.25" customHeight="1">
      <c r="A64" s="39">
        <v>2010601</v>
      </c>
      <c r="B64" s="40" t="s">
        <v>18</v>
      </c>
      <c r="C64" s="41">
        <v>924</v>
      </c>
      <c r="D64" s="47">
        <f t="shared" si="0"/>
        <v>0</v>
      </c>
      <c r="E64" s="41">
        <v>924</v>
      </c>
      <c r="F64" s="47">
        <f t="shared" si="1"/>
        <v>-26</v>
      </c>
      <c r="G64" s="41">
        <v>898</v>
      </c>
    </row>
    <row r="65" spans="1:7" ht="20.25" customHeight="1">
      <c r="A65" s="39">
        <v>2010602</v>
      </c>
      <c r="B65" s="40" t="s">
        <v>19</v>
      </c>
      <c r="C65" s="41">
        <v>454</v>
      </c>
      <c r="D65" s="47">
        <f t="shared" si="0"/>
        <v>0</v>
      </c>
      <c r="E65" s="41">
        <v>454</v>
      </c>
      <c r="F65" s="47">
        <f t="shared" si="1"/>
        <v>-102</v>
      </c>
      <c r="G65" s="41">
        <v>352</v>
      </c>
    </row>
    <row r="66" spans="1:7" ht="20.25" customHeight="1">
      <c r="A66" s="39">
        <v>2010603</v>
      </c>
      <c r="B66" s="40" t="s">
        <v>20</v>
      </c>
      <c r="C66" s="41">
        <v>100</v>
      </c>
      <c r="D66" s="47">
        <f t="shared" si="0"/>
        <v>0</v>
      </c>
      <c r="E66" s="41">
        <v>100</v>
      </c>
      <c r="F66" s="47">
        <f t="shared" si="1"/>
        <v>-24</v>
      </c>
      <c r="G66" s="41">
        <v>76</v>
      </c>
    </row>
    <row r="67" spans="1:7" ht="20.25" hidden="1" customHeight="1">
      <c r="A67" s="39">
        <v>2010604</v>
      </c>
      <c r="B67" s="40" t="s">
        <v>50</v>
      </c>
      <c r="C67" s="41">
        <v>0</v>
      </c>
      <c r="D67" s="47">
        <f t="shared" si="0"/>
        <v>0</v>
      </c>
      <c r="E67" s="41">
        <v>0</v>
      </c>
      <c r="F67" s="47">
        <f t="shared" si="1"/>
        <v>0</v>
      </c>
      <c r="G67" s="41">
        <v>0</v>
      </c>
    </row>
    <row r="68" spans="1:7" ht="20.25" customHeight="1">
      <c r="A68" s="39">
        <v>2010605</v>
      </c>
      <c r="B68" s="40" t="s">
        <v>51</v>
      </c>
      <c r="C68" s="41">
        <v>20</v>
      </c>
      <c r="D68" s="47">
        <f t="shared" si="0"/>
        <v>0</v>
      </c>
      <c r="E68" s="41">
        <v>20</v>
      </c>
      <c r="F68" s="47">
        <f t="shared" si="1"/>
        <v>-6</v>
      </c>
      <c r="G68" s="41">
        <v>14</v>
      </c>
    </row>
    <row r="69" spans="1:7" ht="20.25" customHeight="1">
      <c r="A69" s="39">
        <v>2010606</v>
      </c>
      <c r="B69" s="40" t="s">
        <v>52</v>
      </c>
      <c r="C69" s="41">
        <v>38</v>
      </c>
      <c r="D69" s="47">
        <f t="shared" si="0"/>
        <v>0</v>
      </c>
      <c r="E69" s="41">
        <v>38</v>
      </c>
      <c r="F69" s="47">
        <f t="shared" si="1"/>
        <v>-18</v>
      </c>
      <c r="G69" s="41">
        <v>20</v>
      </c>
    </row>
    <row r="70" spans="1:7" ht="20.25" customHeight="1">
      <c r="A70" s="39">
        <v>2010607</v>
      </c>
      <c r="B70" s="40" t="s">
        <v>53</v>
      </c>
      <c r="C70" s="41">
        <v>19</v>
      </c>
      <c r="D70" s="47">
        <f t="shared" si="0"/>
        <v>0</v>
      </c>
      <c r="E70" s="41">
        <v>19</v>
      </c>
      <c r="F70" s="47">
        <f t="shared" si="1"/>
        <v>10</v>
      </c>
      <c r="G70" s="41">
        <v>29</v>
      </c>
    </row>
    <row r="71" spans="1:7" ht="20.25" hidden="1" customHeight="1">
      <c r="A71" s="39">
        <v>2010608</v>
      </c>
      <c r="B71" s="40" t="s">
        <v>54</v>
      </c>
      <c r="C71" s="41">
        <v>0</v>
      </c>
      <c r="D71" s="47">
        <f t="shared" si="0"/>
        <v>0</v>
      </c>
      <c r="E71" s="41">
        <v>0</v>
      </c>
      <c r="F71" s="47">
        <f t="shared" si="1"/>
        <v>0</v>
      </c>
      <c r="G71" s="41">
        <v>0</v>
      </c>
    </row>
    <row r="72" spans="1:7" ht="20.25" customHeight="1">
      <c r="A72" s="39">
        <v>2010650</v>
      </c>
      <c r="B72" s="40" t="s">
        <v>27</v>
      </c>
      <c r="C72" s="41">
        <v>557</v>
      </c>
      <c r="D72" s="47">
        <f t="shared" ref="D72:D135" si="2">E72-C72</f>
        <v>0</v>
      </c>
      <c r="E72" s="41">
        <v>557</v>
      </c>
      <c r="F72" s="47">
        <f t="shared" ref="F72:F135" si="3">G72-E72</f>
        <v>-61</v>
      </c>
      <c r="G72" s="41">
        <v>496</v>
      </c>
    </row>
    <row r="73" spans="1:7" ht="20.25" customHeight="1">
      <c r="A73" s="39">
        <v>2010699</v>
      </c>
      <c r="B73" s="40" t="s">
        <v>55</v>
      </c>
      <c r="C73" s="41">
        <v>496</v>
      </c>
      <c r="D73" s="47">
        <f t="shared" si="2"/>
        <v>0</v>
      </c>
      <c r="E73" s="41">
        <v>496</v>
      </c>
      <c r="F73" s="47">
        <f t="shared" si="3"/>
        <v>-207</v>
      </c>
      <c r="G73" s="41">
        <v>289</v>
      </c>
    </row>
    <row r="74" spans="1:7" ht="20.25" customHeight="1">
      <c r="A74" s="36">
        <v>20107</v>
      </c>
      <c r="B74" s="36" t="s">
        <v>821</v>
      </c>
      <c r="C74" s="38">
        <f>SUM(C75:C81)</f>
        <v>7653</v>
      </c>
      <c r="D74" s="35">
        <f t="shared" si="2"/>
        <v>0</v>
      </c>
      <c r="E74" s="38">
        <f>SUM(E75:E81)</f>
        <v>7653</v>
      </c>
      <c r="F74" s="35">
        <f t="shared" si="3"/>
        <v>0</v>
      </c>
      <c r="G74" s="38">
        <f>SUM(G75:G81)</f>
        <v>7653</v>
      </c>
    </row>
    <row r="75" spans="1:7" ht="20.25" hidden="1" customHeight="1">
      <c r="A75" s="39">
        <v>2010701</v>
      </c>
      <c r="B75" s="40" t="s">
        <v>18</v>
      </c>
      <c r="C75" s="41"/>
      <c r="D75" s="47">
        <f t="shared" si="2"/>
        <v>0</v>
      </c>
      <c r="E75" s="41"/>
      <c r="F75" s="47">
        <f t="shared" si="3"/>
        <v>0</v>
      </c>
      <c r="G75" s="41"/>
    </row>
    <row r="76" spans="1:7" ht="20.25" hidden="1" customHeight="1">
      <c r="A76" s="39">
        <v>2010702</v>
      </c>
      <c r="B76" s="40" t="s">
        <v>19</v>
      </c>
      <c r="C76" s="41"/>
      <c r="D76" s="47">
        <f t="shared" si="2"/>
        <v>0</v>
      </c>
      <c r="E76" s="41"/>
      <c r="F76" s="47">
        <f t="shared" si="3"/>
        <v>0</v>
      </c>
      <c r="G76" s="41"/>
    </row>
    <row r="77" spans="1:7" ht="20.25" hidden="1" customHeight="1">
      <c r="A77" s="39">
        <v>2010703</v>
      </c>
      <c r="B77" s="40" t="s">
        <v>20</v>
      </c>
      <c r="C77" s="41"/>
      <c r="D77" s="47">
        <f t="shared" si="2"/>
        <v>0</v>
      </c>
      <c r="E77" s="41"/>
      <c r="F77" s="47">
        <f t="shared" si="3"/>
        <v>0</v>
      </c>
      <c r="G77" s="41"/>
    </row>
    <row r="78" spans="1:7" ht="20.25" hidden="1" customHeight="1">
      <c r="A78" s="39">
        <v>2010709</v>
      </c>
      <c r="B78" s="40" t="s">
        <v>53</v>
      </c>
      <c r="C78" s="41"/>
      <c r="D78" s="47">
        <f t="shared" si="2"/>
        <v>0</v>
      </c>
      <c r="E78" s="41"/>
      <c r="F78" s="47">
        <f t="shared" si="3"/>
        <v>0</v>
      </c>
      <c r="G78" s="41"/>
    </row>
    <row r="79" spans="1:7" ht="20.25" hidden="1" customHeight="1">
      <c r="A79" s="39">
        <v>2010710</v>
      </c>
      <c r="B79" s="40" t="s">
        <v>822</v>
      </c>
      <c r="C79" s="41"/>
      <c r="D79" s="47">
        <f t="shared" si="2"/>
        <v>0</v>
      </c>
      <c r="E79" s="41"/>
      <c r="F79" s="47">
        <f t="shared" si="3"/>
        <v>0</v>
      </c>
      <c r="G79" s="41"/>
    </row>
    <row r="80" spans="1:7" ht="20.25" hidden="1" customHeight="1">
      <c r="A80" s="39">
        <v>2010750</v>
      </c>
      <c r="B80" s="40" t="s">
        <v>27</v>
      </c>
      <c r="C80" s="41"/>
      <c r="D80" s="47">
        <f t="shared" si="2"/>
        <v>0</v>
      </c>
      <c r="E80" s="41"/>
      <c r="F80" s="47">
        <f t="shared" si="3"/>
        <v>0</v>
      </c>
      <c r="G80" s="41"/>
    </row>
    <row r="81" spans="1:7" ht="20.25" customHeight="1">
      <c r="A81" s="39">
        <v>2010799</v>
      </c>
      <c r="B81" s="40" t="s">
        <v>56</v>
      </c>
      <c r="C81" s="41">
        <v>7653</v>
      </c>
      <c r="D81" s="47">
        <f t="shared" si="2"/>
        <v>0</v>
      </c>
      <c r="E81" s="41">
        <v>7653</v>
      </c>
      <c r="F81" s="47">
        <f t="shared" si="3"/>
        <v>0</v>
      </c>
      <c r="G81" s="41">
        <v>7653</v>
      </c>
    </row>
    <row r="82" spans="1:7" ht="20.25" customHeight="1">
      <c r="A82" s="36">
        <v>20108</v>
      </c>
      <c r="B82" s="36" t="s">
        <v>823</v>
      </c>
      <c r="C82" s="38">
        <f>SUM(C83:C90)</f>
        <v>768</v>
      </c>
      <c r="D82" s="35">
        <f t="shared" si="2"/>
        <v>0</v>
      </c>
      <c r="E82" s="38">
        <f>SUM(E83:E90)</f>
        <v>768</v>
      </c>
      <c r="F82" s="35">
        <f t="shared" si="3"/>
        <v>-267</v>
      </c>
      <c r="G82" s="38">
        <f>SUM(G83:G90)</f>
        <v>501</v>
      </c>
    </row>
    <row r="83" spans="1:7" ht="20.25" customHeight="1">
      <c r="A83" s="39">
        <v>2010801</v>
      </c>
      <c r="B83" s="40" t="s">
        <v>18</v>
      </c>
      <c r="C83" s="41">
        <v>404</v>
      </c>
      <c r="D83" s="47">
        <f t="shared" si="2"/>
        <v>0</v>
      </c>
      <c r="E83" s="41">
        <v>404</v>
      </c>
      <c r="F83" s="47">
        <f t="shared" si="3"/>
        <v>-94</v>
      </c>
      <c r="G83" s="41">
        <v>310</v>
      </c>
    </row>
    <row r="84" spans="1:7" ht="20.25" customHeight="1">
      <c r="A84" s="39">
        <v>2010802</v>
      </c>
      <c r="B84" s="40" t="s">
        <v>19</v>
      </c>
      <c r="C84" s="41">
        <v>64</v>
      </c>
      <c r="D84" s="47">
        <f t="shared" si="2"/>
        <v>0</v>
      </c>
      <c r="E84" s="41">
        <v>64</v>
      </c>
      <c r="F84" s="47">
        <f t="shared" si="3"/>
        <v>-20</v>
      </c>
      <c r="G84" s="41">
        <v>44</v>
      </c>
    </row>
    <row r="85" spans="1:7" ht="20.25" hidden="1" customHeight="1">
      <c r="A85" s="39">
        <v>2010803</v>
      </c>
      <c r="B85" s="40" t="s">
        <v>20</v>
      </c>
      <c r="C85" s="41">
        <v>0</v>
      </c>
      <c r="D85" s="47">
        <f t="shared" si="2"/>
        <v>0</v>
      </c>
      <c r="E85" s="41">
        <v>0</v>
      </c>
      <c r="F85" s="47">
        <f t="shared" si="3"/>
        <v>0</v>
      </c>
      <c r="G85" s="41">
        <v>0</v>
      </c>
    </row>
    <row r="86" spans="1:7" ht="20.25" customHeight="1">
      <c r="A86" s="39">
        <v>2010804</v>
      </c>
      <c r="B86" s="40" t="s">
        <v>57</v>
      </c>
      <c r="C86" s="41">
        <v>150</v>
      </c>
      <c r="D86" s="47">
        <f t="shared" si="2"/>
        <v>0</v>
      </c>
      <c r="E86" s="41">
        <v>150</v>
      </c>
      <c r="F86" s="47">
        <f t="shared" si="3"/>
        <v>-93</v>
      </c>
      <c r="G86" s="41">
        <v>57</v>
      </c>
    </row>
    <row r="87" spans="1:7" ht="20.25" hidden="1" customHeight="1">
      <c r="A87" s="39">
        <v>2010805</v>
      </c>
      <c r="B87" s="40" t="s">
        <v>58</v>
      </c>
      <c r="C87" s="41">
        <v>0</v>
      </c>
      <c r="D87" s="47">
        <f t="shared" si="2"/>
        <v>0</v>
      </c>
      <c r="E87" s="41">
        <v>0</v>
      </c>
      <c r="F87" s="47">
        <f t="shared" si="3"/>
        <v>0</v>
      </c>
      <c r="G87" s="41">
        <v>0</v>
      </c>
    </row>
    <row r="88" spans="1:7" ht="20.25" hidden="1" customHeight="1">
      <c r="A88" s="39">
        <v>2010806</v>
      </c>
      <c r="B88" s="40" t="s">
        <v>53</v>
      </c>
      <c r="C88" s="41">
        <v>0</v>
      </c>
      <c r="D88" s="47">
        <f t="shared" si="2"/>
        <v>0</v>
      </c>
      <c r="E88" s="41">
        <v>0</v>
      </c>
      <c r="F88" s="47">
        <f t="shared" si="3"/>
        <v>0</v>
      </c>
      <c r="G88" s="41">
        <v>0</v>
      </c>
    </row>
    <row r="89" spans="1:7" ht="20.25" hidden="1" customHeight="1">
      <c r="A89" s="39">
        <v>2010850</v>
      </c>
      <c r="B89" s="40" t="s">
        <v>27</v>
      </c>
      <c r="C89" s="41">
        <v>0</v>
      </c>
      <c r="D89" s="47">
        <f t="shared" si="2"/>
        <v>0</v>
      </c>
      <c r="E89" s="41">
        <v>0</v>
      </c>
      <c r="F89" s="47">
        <f t="shared" si="3"/>
        <v>0</v>
      </c>
      <c r="G89" s="41">
        <v>0</v>
      </c>
    </row>
    <row r="90" spans="1:7" ht="20.25" customHeight="1">
      <c r="A90" s="39">
        <v>2010899</v>
      </c>
      <c r="B90" s="40" t="s">
        <v>59</v>
      </c>
      <c r="C90" s="41">
        <v>150</v>
      </c>
      <c r="D90" s="47">
        <f t="shared" si="2"/>
        <v>0</v>
      </c>
      <c r="E90" s="41">
        <v>150</v>
      </c>
      <c r="F90" s="47">
        <f t="shared" si="3"/>
        <v>-60</v>
      </c>
      <c r="G90" s="41">
        <v>90</v>
      </c>
    </row>
    <row r="91" spans="1:7" ht="20.25" customHeight="1">
      <c r="A91" s="36">
        <v>20109</v>
      </c>
      <c r="B91" s="36" t="s">
        <v>824</v>
      </c>
      <c r="C91" s="38">
        <f>SUM(C92:C103)</f>
        <v>318</v>
      </c>
      <c r="D91" s="35">
        <f t="shared" si="2"/>
        <v>0</v>
      </c>
      <c r="E91" s="38">
        <f>SUM(E92:E103)</f>
        <v>318</v>
      </c>
      <c r="F91" s="35">
        <f t="shared" si="3"/>
        <v>-86</v>
      </c>
      <c r="G91" s="38">
        <f>SUM(G92:G103)</f>
        <v>232</v>
      </c>
    </row>
    <row r="92" spans="1:7" ht="20.25" hidden="1" customHeight="1">
      <c r="A92" s="39">
        <v>2010901</v>
      </c>
      <c r="B92" s="40" t="s">
        <v>18</v>
      </c>
      <c r="C92" s="41"/>
      <c r="D92" s="47">
        <f t="shared" si="2"/>
        <v>0</v>
      </c>
      <c r="E92" s="41"/>
      <c r="F92" s="47">
        <f t="shared" si="3"/>
        <v>0</v>
      </c>
      <c r="G92" s="41"/>
    </row>
    <row r="93" spans="1:7" ht="20.25" hidden="1" customHeight="1">
      <c r="A93" s="39">
        <v>2010902</v>
      </c>
      <c r="B93" s="40" t="s">
        <v>19</v>
      </c>
      <c r="C93" s="41"/>
      <c r="D93" s="47">
        <f t="shared" si="2"/>
        <v>0</v>
      </c>
      <c r="E93" s="41"/>
      <c r="F93" s="47">
        <f t="shared" si="3"/>
        <v>0</v>
      </c>
      <c r="G93" s="41"/>
    </row>
    <row r="94" spans="1:7" ht="20.25" hidden="1" customHeight="1">
      <c r="A94" s="39">
        <v>2010903</v>
      </c>
      <c r="B94" s="40" t="s">
        <v>20</v>
      </c>
      <c r="C94" s="41"/>
      <c r="D94" s="47">
        <f t="shared" si="2"/>
        <v>0</v>
      </c>
      <c r="E94" s="41"/>
      <c r="F94" s="47">
        <f t="shared" si="3"/>
        <v>0</v>
      </c>
      <c r="G94" s="41"/>
    </row>
    <row r="95" spans="1:7" ht="20.25" hidden="1" customHeight="1">
      <c r="A95" s="39">
        <v>2010905</v>
      </c>
      <c r="B95" s="40" t="s">
        <v>60</v>
      </c>
      <c r="C95" s="41"/>
      <c r="D95" s="47">
        <f t="shared" si="2"/>
        <v>0</v>
      </c>
      <c r="E95" s="41"/>
      <c r="F95" s="47">
        <f t="shared" si="3"/>
        <v>0</v>
      </c>
      <c r="G95" s="41"/>
    </row>
    <row r="96" spans="1:7" ht="20.25" hidden="1" customHeight="1">
      <c r="A96" s="39">
        <v>2010907</v>
      </c>
      <c r="B96" s="40" t="s">
        <v>61</v>
      </c>
      <c r="C96" s="41"/>
      <c r="D96" s="47">
        <f t="shared" si="2"/>
        <v>0</v>
      </c>
      <c r="E96" s="41"/>
      <c r="F96" s="47">
        <f t="shared" si="3"/>
        <v>0</v>
      </c>
      <c r="G96" s="41"/>
    </row>
    <row r="97" spans="1:7" ht="20.25" hidden="1" customHeight="1">
      <c r="A97" s="39">
        <v>2010908</v>
      </c>
      <c r="B97" s="40" t="s">
        <v>53</v>
      </c>
      <c r="C97" s="41"/>
      <c r="D97" s="47">
        <f t="shared" si="2"/>
        <v>0</v>
      </c>
      <c r="E97" s="41"/>
      <c r="F97" s="47">
        <f t="shared" si="3"/>
        <v>0</v>
      </c>
      <c r="G97" s="41"/>
    </row>
    <row r="98" spans="1:7" ht="20.25" hidden="1" customHeight="1">
      <c r="A98" s="39">
        <v>2010909</v>
      </c>
      <c r="B98" s="40" t="s">
        <v>62</v>
      </c>
      <c r="C98" s="41"/>
      <c r="D98" s="47">
        <f t="shared" si="2"/>
        <v>0</v>
      </c>
      <c r="E98" s="41"/>
      <c r="F98" s="47">
        <f t="shared" si="3"/>
        <v>0</v>
      </c>
      <c r="G98" s="41"/>
    </row>
    <row r="99" spans="1:7" ht="20.25" hidden="1" customHeight="1">
      <c r="A99" s="39">
        <v>2010910</v>
      </c>
      <c r="B99" s="40" t="s">
        <v>63</v>
      </c>
      <c r="C99" s="41"/>
      <c r="D99" s="47">
        <f t="shared" si="2"/>
        <v>0</v>
      </c>
      <c r="E99" s="41"/>
      <c r="F99" s="47">
        <f t="shared" si="3"/>
        <v>0</v>
      </c>
      <c r="G99" s="41"/>
    </row>
    <row r="100" spans="1:7" ht="20.25" hidden="1" customHeight="1">
      <c r="A100" s="39">
        <v>2010911</v>
      </c>
      <c r="B100" s="40" t="s">
        <v>64</v>
      </c>
      <c r="C100" s="41"/>
      <c r="D100" s="47">
        <f t="shared" si="2"/>
        <v>0</v>
      </c>
      <c r="E100" s="41"/>
      <c r="F100" s="47">
        <f t="shared" si="3"/>
        <v>0</v>
      </c>
      <c r="G100" s="41"/>
    </row>
    <row r="101" spans="1:7" ht="20.25" hidden="1" customHeight="1">
      <c r="A101" s="39">
        <v>2010912</v>
      </c>
      <c r="B101" s="40" t="s">
        <v>65</v>
      </c>
      <c r="C101" s="41"/>
      <c r="D101" s="47">
        <f t="shared" si="2"/>
        <v>0</v>
      </c>
      <c r="E101" s="41"/>
      <c r="F101" s="47">
        <f t="shared" si="3"/>
        <v>0</v>
      </c>
      <c r="G101" s="41"/>
    </row>
    <row r="102" spans="1:7" ht="20.25" hidden="1" customHeight="1">
      <c r="A102" s="39">
        <v>2010950</v>
      </c>
      <c r="B102" s="40" t="s">
        <v>27</v>
      </c>
      <c r="C102" s="41"/>
      <c r="D102" s="47">
        <f t="shared" si="2"/>
        <v>0</v>
      </c>
      <c r="E102" s="41"/>
      <c r="F102" s="47">
        <f t="shared" si="3"/>
        <v>0</v>
      </c>
      <c r="G102" s="41"/>
    </row>
    <row r="103" spans="1:7" ht="20.25" customHeight="1">
      <c r="A103" s="39">
        <v>2010999</v>
      </c>
      <c r="B103" s="40" t="s">
        <v>66</v>
      </c>
      <c r="C103" s="41">
        <v>318</v>
      </c>
      <c r="D103" s="47">
        <f t="shared" si="2"/>
        <v>0</v>
      </c>
      <c r="E103" s="41">
        <v>318</v>
      </c>
      <c r="F103" s="47">
        <f t="shared" si="3"/>
        <v>-86</v>
      </c>
      <c r="G103" s="41">
        <v>232</v>
      </c>
    </row>
    <row r="104" spans="1:7" ht="20.25" customHeight="1">
      <c r="A104" s="36">
        <v>20111</v>
      </c>
      <c r="B104" s="36" t="s">
        <v>825</v>
      </c>
      <c r="C104" s="38">
        <f>SUM(C105:C112)</f>
        <v>2881</v>
      </c>
      <c r="D104" s="35">
        <f t="shared" si="2"/>
        <v>0</v>
      </c>
      <c r="E104" s="38">
        <f>SUM(E105:E112)</f>
        <v>2881</v>
      </c>
      <c r="F104" s="35">
        <f t="shared" si="3"/>
        <v>-900</v>
      </c>
      <c r="G104" s="38">
        <f>SUM(G105:G112)</f>
        <v>1981</v>
      </c>
    </row>
    <row r="105" spans="1:7" ht="20.25" customHeight="1">
      <c r="A105" s="39">
        <v>2011101</v>
      </c>
      <c r="B105" s="40" t="s">
        <v>18</v>
      </c>
      <c r="C105" s="41">
        <v>1644</v>
      </c>
      <c r="D105" s="47">
        <f t="shared" si="2"/>
        <v>0</v>
      </c>
      <c r="E105" s="41">
        <v>1644</v>
      </c>
      <c r="F105" s="47">
        <f t="shared" si="3"/>
        <v>-189</v>
      </c>
      <c r="G105" s="41">
        <v>1455</v>
      </c>
    </row>
    <row r="106" spans="1:7" ht="20.25" customHeight="1">
      <c r="A106" s="39">
        <v>2011102</v>
      </c>
      <c r="B106" s="40" t="s">
        <v>19</v>
      </c>
      <c r="C106" s="41">
        <v>581</v>
      </c>
      <c r="D106" s="47">
        <f t="shared" si="2"/>
        <v>0</v>
      </c>
      <c r="E106" s="41">
        <v>581</v>
      </c>
      <c r="F106" s="47">
        <f t="shared" si="3"/>
        <v>-189</v>
      </c>
      <c r="G106" s="41">
        <v>392</v>
      </c>
    </row>
    <row r="107" spans="1:7" ht="20.25" hidden="1" customHeight="1">
      <c r="A107" s="39">
        <v>2011103</v>
      </c>
      <c r="B107" s="40" t="s">
        <v>20</v>
      </c>
      <c r="C107" s="41">
        <v>0</v>
      </c>
      <c r="D107" s="47">
        <f t="shared" si="2"/>
        <v>0</v>
      </c>
      <c r="E107" s="41">
        <v>0</v>
      </c>
      <c r="F107" s="47">
        <f t="shared" si="3"/>
        <v>0</v>
      </c>
      <c r="G107" s="41">
        <v>0</v>
      </c>
    </row>
    <row r="108" spans="1:7" ht="20.25" customHeight="1">
      <c r="A108" s="39">
        <v>2011104</v>
      </c>
      <c r="B108" s="40" t="s">
        <v>67</v>
      </c>
      <c r="C108" s="41">
        <v>336</v>
      </c>
      <c r="D108" s="47">
        <f t="shared" si="2"/>
        <v>0</v>
      </c>
      <c r="E108" s="41">
        <v>336</v>
      </c>
      <c r="F108" s="47">
        <f t="shared" si="3"/>
        <v>-276</v>
      </c>
      <c r="G108" s="41">
        <v>60</v>
      </c>
    </row>
    <row r="109" spans="1:7" ht="20.25" customHeight="1">
      <c r="A109" s="39">
        <v>2011105</v>
      </c>
      <c r="B109" s="40" t="s">
        <v>68</v>
      </c>
      <c r="C109" s="41">
        <v>65</v>
      </c>
      <c r="D109" s="47">
        <f t="shared" si="2"/>
        <v>0</v>
      </c>
      <c r="E109" s="41">
        <v>65</v>
      </c>
      <c r="F109" s="47">
        <f t="shared" si="3"/>
        <v>-64</v>
      </c>
      <c r="G109" s="41">
        <v>1</v>
      </c>
    </row>
    <row r="110" spans="1:7" ht="20.25" customHeight="1">
      <c r="A110" s="39">
        <v>2011106</v>
      </c>
      <c r="B110" s="40" t="s">
        <v>826</v>
      </c>
      <c r="C110" s="41">
        <v>254</v>
      </c>
      <c r="D110" s="47">
        <f t="shared" si="2"/>
        <v>0</v>
      </c>
      <c r="E110" s="41">
        <v>254</v>
      </c>
      <c r="F110" s="47">
        <f t="shared" si="3"/>
        <v>-181</v>
      </c>
      <c r="G110" s="41">
        <v>73</v>
      </c>
    </row>
    <row r="111" spans="1:7" ht="20.25" hidden="1" customHeight="1">
      <c r="A111" s="39">
        <v>2011150</v>
      </c>
      <c r="B111" s="40" t="s">
        <v>27</v>
      </c>
      <c r="C111" s="41">
        <v>0</v>
      </c>
      <c r="D111" s="47">
        <f t="shared" si="2"/>
        <v>0</v>
      </c>
      <c r="E111" s="41">
        <v>0</v>
      </c>
      <c r="F111" s="47">
        <f t="shared" si="3"/>
        <v>0</v>
      </c>
      <c r="G111" s="41">
        <v>0</v>
      </c>
    </row>
    <row r="112" spans="1:7" ht="20.25" customHeight="1">
      <c r="A112" s="39">
        <v>2011199</v>
      </c>
      <c r="B112" s="40" t="s">
        <v>69</v>
      </c>
      <c r="C112" s="41">
        <v>1</v>
      </c>
      <c r="D112" s="47">
        <f t="shared" si="2"/>
        <v>0</v>
      </c>
      <c r="E112" s="41">
        <v>1</v>
      </c>
      <c r="F112" s="47">
        <f t="shared" si="3"/>
        <v>-1</v>
      </c>
      <c r="G112" s="41">
        <v>0</v>
      </c>
    </row>
    <row r="113" spans="1:7" ht="20.25" customHeight="1">
      <c r="A113" s="36">
        <v>20113</v>
      </c>
      <c r="B113" s="36" t="s">
        <v>827</v>
      </c>
      <c r="C113" s="38">
        <f>SUM(C114:C123)</f>
        <v>172</v>
      </c>
      <c r="D113" s="35">
        <f t="shared" si="2"/>
        <v>0</v>
      </c>
      <c r="E113" s="38">
        <f>SUM(E114:E123)</f>
        <v>172</v>
      </c>
      <c r="F113" s="35">
        <f t="shared" si="3"/>
        <v>-36</v>
      </c>
      <c r="G113" s="38">
        <f>SUM(G114:G123)</f>
        <v>136</v>
      </c>
    </row>
    <row r="114" spans="1:7" ht="20.25" customHeight="1">
      <c r="A114" s="39">
        <v>2011301</v>
      </c>
      <c r="B114" s="40" t="s">
        <v>18</v>
      </c>
      <c r="C114" s="41">
        <v>68</v>
      </c>
      <c r="D114" s="47">
        <f t="shared" si="2"/>
        <v>0</v>
      </c>
      <c r="E114" s="41">
        <v>68</v>
      </c>
      <c r="F114" s="47">
        <f t="shared" si="3"/>
        <v>-66</v>
      </c>
      <c r="G114" s="41">
        <v>2</v>
      </c>
    </row>
    <row r="115" spans="1:7" ht="20.25" hidden="1" customHeight="1">
      <c r="A115" s="39">
        <v>2011302</v>
      </c>
      <c r="B115" s="40" t="s">
        <v>19</v>
      </c>
      <c r="C115" s="41">
        <v>0</v>
      </c>
      <c r="D115" s="47">
        <f t="shared" si="2"/>
        <v>0</v>
      </c>
      <c r="E115" s="41">
        <v>0</v>
      </c>
      <c r="F115" s="47">
        <f t="shared" si="3"/>
        <v>0</v>
      </c>
      <c r="G115" s="41">
        <v>0</v>
      </c>
    </row>
    <row r="116" spans="1:7" ht="20.25" hidden="1" customHeight="1">
      <c r="A116" s="39">
        <v>2011303</v>
      </c>
      <c r="B116" s="40" t="s">
        <v>20</v>
      </c>
      <c r="C116" s="41">
        <v>0</v>
      </c>
      <c r="D116" s="47">
        <f t="shared" si="2"/>
        <v>0</v>
      </c>
      <c r="E116" s="41">
        <v>0</v>
      </c>
      <c r="F116" s="47">
        <f t="shared" si="3"/>
        <v>0</v>
      </c>
      <c r="G116" s="41">
        <v>0</v>
      </c>
    </row>
    <row r="117" spans="1:7" ht="20.25" hidden="1" customHeight="1">
      <c r="A117" s="39">
        <v>2011304</v>
      </c>
      <c r="B117" s="40" t="s">
        <v>70</v>
      </c>
      <c r="C117" s="41">
        <v>0</v>
      </c>
      <c r="D117" s="47">
        <f t="shared" si="2"/>
        <v>0</v>
      </c>
      <c r="E117" s="41">
        <v>0</v>
      </c>
      <c r="F117" s="47">
        <f t="shared" si="3"/>
        <v>0</v>
      </c>
      <c r="G117" s="41">
        <v>0</v>
      </c>
    </row>
    <row r="118" spans="1:7" ht="20.25" hidden="1" customHeight="1">
      <c r="A118" s="39">
        <v>2011305</v>
      </c>
      <c r="B118" s="40" t="s">
        <v>71</v>
      </c>
      <c r="C118" s="41">
        <v>0</v>
      </c>
      <c r="D118" s="47">
        <f t="shared" si="2"/>
        <v>0</v>
      </c>
      <c r="E118" s="41">
        <v>0</v>
      </c>
      <c r="F118" s="47">
        <f t="shared" si="3"/>
        <v>0</v>
      </c>
      <c r="G118" s="41">
        <v>0</v>
      </c>
    </row>
    <row r="119" spans="1:7" ht="20.25" hidden="1" customHeight="1">
      <c r="A119" s="39">
        <v>2011306</v>
      </c>
      <c r="B119" s="40" t="s">
        <v>72</v>
      </c>
      <c r="C119" s="41">
        <v>0</v>
      </c>
      <c r="D119" s="47">
        <f t="shared" si="2"/>
        <v>0</v>
      </c>
      <c r="E119" s="41">
        <v>0</v>
      </c>
      <c r="F119" s="47">
        <f t="shared" si="3"/>
        <v>0</v>
      </c>
      <c r="G119" s="41">
        <v>0</v>
      </c>
    </row>
    <row r="120" spans="1:7" ht="20.25" customHeight="1">
      <c r="A120" s="39">
        <v>2011307</v>
      </c>
      <c r="B120" s="40" t="s">
        <v>73</v>
      </c>
      <c r="C120" s="41">
        <v>0</v>
      </c>
      <c r="D120" s="47">
        <f t="shared" si="2"/>
        <v>0</v>
      </c>
      <c r="E120" s="41">
        <v>0</v>
      </c>
      <c r="F120" s="47">
        <f t="shared" si="3"/>
        <v>37</v>
      </c>
      <c r="G120" s="41">
        <v>37</v>
      </c>
    </row>
    <row r="121" spans="1:7" ht="20.25" hidden="1" customHeight="1">
      <c r="A121" s="39">
        <v>2011308</v>
      </c>
      <c r="B121" s="40" t="s">
        <v>74</v>
      </c>
      <c r="C121" s="41">
        <v>0</v>
      </c>
      <c r="D121" s="47">
        <f t="shared" si="2"/>
        <v>0</v>
      </c>
      <c r="E121" s="41">
        <v>0</v>
      </c>
      <c r="F121" s="47">
        <f t="shared" si="3"/>
        <v>0</v>
      </c>
      <c r="G121" s="41">
        <v>0</v>
      </c>
    </row>
    <row r="122" spans="1:7" ht="20.25" customHeight="1">
      <c r="A122" s="39">
        <v>2011350</v>
      </c>
      <c r="B122" s="40" t="s">
        <v>27</v>
      </c>
      <c r="C122" s="41">
        <v>104</v>
      </c>
      <c r="D122" s="47">
        <f t="shared" si="2"/>
        <v>0</v>
      </c>
      <c r="E122" s="41">
        <v>104</v>
      </c>
      <c r="F122" s="47">
        <f t="shared" si="3"/>
        <v>-7</v>
      </c>
      <c r="G122" s="41">
        <v>97</v>
      </c>
    </row>
    <row r="123" spans="1:7" ht="20.25" hidden="1" customHeight="1">
      <c r="A123" s="39">
        <v>2011399</v>
      </c>
      <c r="B123" s="40" t="s">
        <v>75</v>
      </c>
      <c r="C123" s="41">
        <v>0</v>
      </c>
      <c r="D123" s="47">
        <f t="shared" si="2"/>
        <v>0</v>
      </c>
      <c r="E123" s="41">
        <v>0</v>
      </c>
      <c r="F123" s="47">
        <f t="shared" si="3"/>
        <v>0</v>
      </c>
      <c r="G123" s="41"/>
    </row>
    <row r="124" spans="1:7" ht="20.25" customHeight="1">
      <c r="A124" s="36">
        <v>20114</v>
      </c>
      <c r="B124" s="36" t="s">
        <v>828</v>
      </c>
      <c r="C124" s="38">
        <f>SUM(C125:C135)</f>
        <v>216</v>
      </c>
      <c r="D124" s="35">
        <f t="shared" si="2"/>
        <v>0</v>
      </c>
      <c r="E124" s="38">
        <f>SUM(E125:E135)</f>
        <v>216</v>
      </c>
      <c r="F124" s="35">
        <f t="shared" si="3"/>
        <v>-20</v>
      </c>
      <c r="G124" s="38">
        <f>SUM(G125:G135)</f>
        <v>196</v>
      </c>
    </row>
    <row r="125" spans="1:7" ht="20.25" hidden="1" customHeight="1">
      <c r="A125" s="39">
        <v>2011401</v>
      </c>
      <c r="B125" s="40" t="s">
        <v>18</v>
      </c>
      <c r="C125" s="41"/>
      <c r="D125" s="47">
        <f t="shared" si="2"/>
        <v>0</v>
      </c>
      <c r="E125" s="41"/>
      <c r="F125" s="47">
        <f t="shared" si="3"/>
        <v>0</v>
      </c>
      <c r="G125" s="41"/>
    </row>
    <row r="126" spans="1:7" ht="20.25" hidden="1" customHeight="1">
      <c r="A126" s="39">
        <v>2011402</v>
      </c>
      <c r="B126" s="40" t="s">
        <v>19</v>
      </c>
      <c r="C126" s="41"/>
      <c r="D126" s="47">
        <f t="shared" si="2"/>
        <v>0</v>
      </c>
      <c r="E126" s="41"/>
      <c r="F126" s="47">
        <f t="shared" si="3"/>
        <v>0</v>
      </c>
      <c r="G126" s="41"/>
    </row>
    <row r="127" spans="1:7" ht="20.25" hidden="1" customHeight="1">
      <c r="A127" s="39">
        <v>2011403</v>
      </c>
      <c r="B127" s="40" t="s">
        <v>20</v>
      </c>
      <c r="C127" s="41"/>
      <c r="D127" s="47">
        <f t="shared" si="2"/>
        <v>0</v>
      </c>
      <c r="E127" s="41"/>
      <c r="F127" s="47">
        <f t="shared" si="3"/>
        <v>0</v>
      </c>
      <c r="G127" s="41"/>
    </row>
    <row r="128" spans="1:7" ht="20.25" hidden="1" customHeight="1">
      <c r="A128" s="39">
        <v>2011404</v>
      </c>
      <c r="B128" s="40" t="s">
        <v>76</v>
      </c>
      <c r="C128" s="41"/>
      <c r="D128" s="47">
        <f t="shared" si="2"/>
        <v>0</v>
      </c>
      <c r="E128" s="41"/>
      <c r="F128" s="47">
        <f t="shared" si="3"/>
        <v>0</v>
      </c>
      <c r="G128" s="41"/>
    </row>
    <row r="129" spans="1:7" ht="20.25" hidden="1" customHeight="1">
      <c r="A129" s="39">
        <v>2011405</v>
      </c>
      <c r="B129" s="40" t="s">
        <v>829</v>
      </c>
      <c r="C129" s="41"/>
      <c r="D129" s="47">
        <f t="shared" si="2"/>
        <v>0</v>
      </c>
      <c r="E129" s="41"/>
      <c r="F129" s="47">
        <f t="shared" si="3"/>
        <v>0</v>
      </c>
      <c r="G129" s="41"/>
    </row>
    <row r="130" spans="1:7" ht="20.25" hidden="1" customHeight="1">
      <c r="A130" s="39">
        <v>2011408</v>
      </c>
      <c r="B130" s="40" t="s">
        <v>830</v>
      </c>
      <c r="C130" s="41"/>
      <c r="D130" s="47">
        <f t="shared" si="2"/>
        <v>0</v>
      </c>
      <c r="E130" s="41"/>
      <c r="F130" s="47">
        <f t="shared" si="3"/>
        <v>0</v>
      </c>
      <c r="G130" s="41"/>
    </row>
    <row r="131" spans="1:7" ht="20.25" customHeight="1">
      <c r="A131" s="39">
        <v>2011409</v>
      </c>
      <c r="B131" s="40" t="s">
        <v>77</v>
      </c>
      <c r="C131" s="41"/>
      <c r="D131" s="47">
        <f t="shared" si="2"/>
        <v>0</v>
      </c>
      <c r="E131" s="41"/>
      <c r="F131" s="47">
        <f t="shared" si="3"/>
        <v>51</v>
      </c>
      <c r="G131" s="41">
        <v>51</v>
      </c>
    </row>
    <row r="132" spans="1:7" ht="20.25" hidden="1" customHeight="1">
      <c r="A132" s="39">
        <v>2011410</v>
      </c>
      <c r="B132" s="40" t="s">
        <v>78</v>
      </c>
      <c r="C132" s="41"/>
      <c r="D132" s="47">
        <f t="shared" si="2"/>
        <v>0</v>
      </c>
      <c r="E132" s="41"/>
      <c r="F132" s="47">
        <f t="shared" si="3"/>
        <v>0</v>
      </c>
      <c r="G132" s="41">
        <v>0</v>
      </c>
    </row>
    <row r="133" spans="1:7" ht="20.25" hidden="1" customHeight="1">
      <c r="A133" s="39">
        <v>2011411</v>
      </c>
      <c r="B133" s="40" t="s">
        <v>79</v>
      </c>
      <c r="C133" s="41"/>
      <c r="D133" s="47">
        <f t="shared" si="2"/>
        <v>0</v>
      </c>
      <c r="E133" s="41"/>
      <c r="F133" s="47">
        <f t="shared" si="3"/>
        <v>0</v>
      </c>
      <c r="G133" s="41">
        <v>0</v>
      </c>
    </row>
    <row r="134" spans="1:7" ht="20.25" hidden="1" customHeight="1">
      <c r="A134" s="39">
        <v>2011450</v>
      </c>
      <c r="B134" s="40" t="s">
        <v>27</v>
      </c>
      <c r="C134" s="41"/>
      <c r="D134" s="47">
        <f t="shared" si="2"/>
        <v>0</v>
      </c>
      <c r="E134" s="41"/>
      <c r="F134" s="47">
        <f t="shared" si="3"/>
        <v>0</v>
      </c>
      <c r="G134" s="41">
        <v>0</v>
      </c>
    </row>
    <row r="135" spans="1:7" ht="20.25" customHeight="1">
      <c r="A135" s="39">
        <v>2011499</v>
      </c>
      <c r="B135" s="40" t="s">
        <v>80</v>
      </c>
      <c r="C135" s="41">
        <v>216</v>
      </c>
      <c r="D135" s="47">
        <f t="shared" si="2"/>
        <v>0</v>
      </c>
      <c r="E135" s="41">
        <v>216</v>
      </c>
      <c r="F135" s="47">
        <f t="shared" si="3"/>
        <v>-71</v>
      </c>
      <c r="G135" s="41">
        <v>145</v>
      </c>
    </row>
    <row r="136" spans="1:7" ht="20.25" customHeight="1">
      <c r="A136" s="36">
        <v>20123</v>
      </c>
      <c r="B136" s="36" t="s">
        <v>831</v>
      </c>
      <c r="C136" s="38">
        <f>SUM(C137:C142)</f>
        <v>1</v>
      </c>
      <c r="D136" s="35">
        <f t="shared" ref="D136:D199" si="4">E136-C136</f>
        <v>0</v>
      </c>
      <c r="E136" s="38">
        <f>SUM(E137:E142)</f>
        <v>1</v>
      </c>
      <c r="F136" s="35">
        <f t="shared" ref="F136:F199" si="5">G136-E136</f>
        <v>-1</v>
      </c>
      <c r="G136" s="38">
        <f>SUM(G137:G142)</f>
        <v>0</v>
      </c>
    </row>
    <row r="137" spans="1:7" ht="20.25" hidden="1" customHeight="1">
      <c r="A137" s="39">
        <v>2012301</v>
      </c>
      <c r="B137" s="40" t="s">
        <v>18</v>
      </c>
      <c r="C137" s="41"/>
      <c r="D137" s="47">
        <f t="shared" si="4"/>
        <v>0</v>
      </c>
      <c r="E137" s="41"/>
      <c r="F137" s="47">
        <f t="shared" si="5"/>
        <v>0</v>
      </c>
      <c r="G137" s="41"/>
    </row>
    <row r="138" spans="1:7" ht="20.25" customHeight="1">
      <c r="A138" s="39">
        <v>2012302</v>
      </c>
      <c r="B138" s="40" t="s">
        <v>19</v>
      </c>
      <c r="C138" s="41">
        <v>1</v>
      </c>
      <c r="D138" s="47">
        <f t="shared" si="4"/>
        <v>0</v>
      </c>
      <c r="E138" s="41">
        <v>1</v>
      </c>
      <c r="F138" s="47">
        <f t="shared" si="5"/>
        <v>-1</v>
      </c>
      <c r="G138" s="41"/>
    </row>
    <row r="139" spans="1:7" ht="20.25" hidden="1" customHeight="1">
      <c r="A139" s="39">
        <v>2012303</v>
      </c>
      <c r="B139" s="40" t="s">
        <v>20</v>
      </c>
      <c r="C139" s="41"/>
      <c r="D139" s="47">
        <f t="shared" si="4"/>
        <v>0</v>
      </c>
      <c r="E139" s="41"/>
      <c r="F139" s="47">
        <f t="shared" si="5"/>
        <v>0</v>
      </c>
      <c r="G139" s="41"/>
    </row>
    <row r="140" spans="1:7" ht="20.25" hidden="1" customHeight="1">
      <c r="A140" s="39">
        <v>2012304</v>
      </c>
      <c r="B140" s="40" t="s">
        <v>81</v>
      </c>
      <c r="C140" s="41"/>
      <c r="D140" s="47">
        <f t="shared" si="4"/>
        <v>0</v>
      </c>
      <c r="E140" s="41"/>
      <c r="F140" s="47">
        <f t="shared" si="5"/>
        <v>0</v>
      </c>
      <c r="G140" s="41"/>
    </row>
    <row r="141" spans="1:7" ht="20.25" hidden="1" customHeight="1">
      <c r="A141" s="39">
        <v>2012350</v>
      </c>
      <c r="B141" s="40" t="s">
        <v>27</v>
      </c>
      <c r="C141" s="41"/>
      <c r="D141" s="47">
        <f t="shared" si="4"/>
        <v>0</v>
      </c>
      <c r="E141" s="41"/>
      <c r="F141" s="47">
        <f t="shared" si="5"/>
        <v>0</v>
      </c>
      <c r="G141" s="41"/>
    </row>
    <row r="142" spans="1:7" ht="20.25" hidden="1" customHeight="1">
      <c r="A142" s="39">
        <v>2012399</v>
      </c>
      <c r="B142" s="40" t="s">
        <v>82</v>
      </c>
      <c r="C142" s="41"/>
      <c r="D142" s="47">
        <f t="shared" si="4"/>
        <v>0</v>
      </c>
      <c r="E142" s="41"/>
      <c r="F142" s="47">
        <f t="shared" si="5"/>
        <v>0</v>
      </c>
      <c r="G142" s="41"/>
    </row>
    <row r="143" spans="1:7" ht="20.25" hidden="1" customHeight="1">
      <c r="A143" s="36">
        <v>20125</v>
      </c>
      <c r="B143" s="36" t="s">
        <v>832</v>
      </c>
      <c r="C143" s="38">
        <f>SUM(C144:C150)</f>
        <v>0</v>
      </c>
      <c r="D143" s="35">
        <f t="shared" si="4"/>
        <v>0</v>
      </c>
      <c r="E143" s="38">
        <f>SUM(E144:E150)</f>
        <v>0</v>
      </c>
      <c r="F143" s="35">
        <f t="shared" si="5"/>
        <v>0</v>
      </c>
      <c r="G143" s="38">
        <f>SUM(G144:G150)</f>
        <v>0</v>
      </c>
    </row>
    <row r="144" spans="1:7" ht="20.25" hidden="1" customHeight="1">
      <c r="A144" s="39">
        <v>2012501</v>
      </c>
      <c r="B144" s="40" t="s">
        <v>18</v>
      </c>
      <c r="C144" s="41"/>
      <c r="D144" s="47">
        <f t="shared" si="4"/>
        <v>0</v>
      </c>
      <c r="E144" s="41"/>
      <c r="F144" s="47">
        <f t="shared" si="5"/>
        <v>0</v>
      </c>
      <c r="G144" s="41"/>
    </row>
    <row r="145" spans="1:7" ht="20.25" hidden="1" customHeight="1">
      <c r="A145" s="39">
        <v>2012502</v>
      </c>
      <c r="B145" s="40" t="s">
        <v>19</v>
      </c>
      <c r="C145" s="41"/>
      <c r="D145" s="47">
        <f t="shared" si="4"/>
        <v>0</v>
      </c>
      <c r="E145" s="41"/>
      <c r="F145" s="47">
        <f t="shared" si="5"/>
        <v>0</v>
      </c>
      <c r="G145" s="41"/>
    </row>
    <row r="146" spans="1:7" ht="20.25" hidden="1" customHeight="1">
      <c r="A146" s="39">
        <v>2012503</v>
      </c>
      <c r="B146" s="40" t="s">
        <v>20</v>
      </c>
      <c r="C146" s="41"/>
      <c r="D146" s="47">
        <f t="shared" si="4"/>
        <v>0</v>
      </c>
      <c r="E146" s="41"/>
      <c r="F146" s="47">
        <f t="shared" si="5"/>
        <v>0</v>
      </c>
      <c r="G146" s="41"/>
    </row>
    <row r="147" spans="1:7" ht="20.25" hidden="1" customHeight="1">
      <c r="A147" s="39">
        <v>2012504</v>
      </c>
      <c r="B147" s="40" t="s">
        <v>83</v>
      </c>
      <c r="C147" s="41"/>
      <c r="D147" s="47">
        <f t="shared" si="4"/>
        <v>0</v>
      </c>
      <c r="E147" s="41"/>
      <c r="F147" s="47">
        <f t="shared" si="5"/>
        <v>0</v>
      </c>
      <c r="G147" s="41"/>
    </row>
    <row r="148" spans="1:7" ht="20.25" hidden="1" customHeight="1">
      <c r="A148" s="39">
        <v>2012505</v>
      </c>
      <c r="B148" s="40" t="s">
        <v>84</v>
      </c>
      <c r="C148" s="41"/>
      <c r="D148" s="47">
        <f t="shared" si="4"/>
        <v>0</v>
      </c>
      <c r="E148" s="41"/>
      <c r="F148" s="47">
        <f t="shared" si="5"/>
        <v>0</v>
      </c>
      <c r="G148" s="41"/>
    </row>
    <row r="149" spans="1:7" ht="20.25" hidden="1" customHeight="1">
      <c r="A149" s="39">
        <v>2012550</v>
      </c>
      <c r="B149" s="40" t="s">
        <v>27</v>
      </c>
      <c r="C149" s="41"/>
      <c r="D149" s="47">
        <f t="shared" si="4"/>
        <v>0</v>
      </c>
      <c r="E149" s="41"/>
      <c r="F149" s="47">
        <f t="shared" si="5"/>
        <v>0</v>
      </c>
      <c r="G149" s="41"/>
    </row>
    <row r="150" spans="1:7" ht="20.25" hidden="1" customHeight="1">
      <c r="A150" s="39">
        <v>2012599</v>
      </c>
      <c r="B150" s="40" t="s">
        <v>85</v>
      </c>
      <c r="C150" s="41"/>
      <c r="D150" s="47">
        <f t="shared" si="4"/>
        <v>0</v>
      </c>
      <c r="E150" s="41"/>
      <c r="F150" s="47">
        <f t="shared" si="5"/>
        <v>0</v>
      </c>
      <c r="G150" s="41"/>
    </row>
    <row r="151" spans="1:7" ht="20.25" customHeight="1">
      <c r="A151" s="36">
        <v>20126</v>
      </c>
      <c r="B151" s="36" t="s">
        <v>833</v>
      </c>
      <c r="C151" s="38">
        <f>SUM(C152:C156)</f>
        <v>509</v>
      </c>
      <c r="D151" s="35">
        <f t="shared" si="4"/>
        <v>0</v>
      </c>
      <c r="E151" s="38">
        <f>SUM(E152:E156)</f>
        <v>509</v>
      </c>
      <c r="F151" s="35">
        <f t="shared" si="5"/>
        <v>-88</v>
      </c>
      <c r="G151" s="38">
        <f>SUM(G152:G156)</f>
        <v>421</v>
      </c>
    </row>
    <row r="152" spans="1:7" ht="20.25" customHeight="1">
      <c r="A152" s="39">
        <v>2012601</v>
      </c>
      <c r="B152" s="40" t="s">
        <v>18</v>
      </c>
      <c r="C152" s="41">
        <v>323</v>
      </c>
      <c r="D152" s="47">
        <f t="shared" si="4"/>
        <v>0</v>
      </c>
      <c r="E152" s="41">
        <v>323</v>
      </c>
      <c r="F152" s="47">
        <f t="shared" si="5"/>
        <v>-18</v>
      </c>
      <c r="G152" s="41">
        <v>305</v>
      </c>
    </row>
    <row r="153" spans="1:7" ht="20.25" customHeight="1">
      <c r="A153" s="39">
        <v>2012602</v>
      </c>
      <c r="B153" s="40" t="s">
        <v>19</v>
      </c>
      <c r="C153" s="41">
        <v>48</v>
      </c>
      <c r="D153" s="47">
        <f t="shared" si="4"/>
        <v>0</v>
      </c>
      <c r="E153" s="41">
        <v>48</v>
      </c>
      <c r="F153" s="47">
        <f t="shared" si="5"/>
        <v>-12</v>
      </c>
      <c r="G153" s="41">
        <v>36</v>
      </c>
    </row>
    <row r="154" spans="1:7" ht="20.25" customHeight="1">
      <c r="A154" s="39">
        <v>2012603</v>
      </c>
      <c r="B154" s="40" t="s">
        <v>20</v>
      </c>
      <c r="C154" s="41">
        <v>4</v>
      </c>
      <c r="D154" s="47">
        <f t="shared" si="4"/>
        <v>0</v>
      </c>
      <c r="E154" s="41">
        <v>4</v>
      </c>
      <c r="F154" s="47">
        <f t="shared" si="5"/>
        <v>1</v>
      </c>
      <c r="G154" s="41">
        <v>5</v>
      </c>
    </row>
    <row r="155" spans="1:7" ht="20.25" customHeight="1">
      <c r="A155" s="39">
        <v>2012604</v>
      </c>
      <c r="B155" s="40" t="s">
        <v>86</v>
      </c>
      <c r="C155" s="41">
        <v>119</v>
      </c>
      <c r="D155" s="47">
        <f t="shared" si="4"/>
        <v>0</v>
      </c>
      <c r="E155" s="41">
        <v>119</v>
      </c>
      <c r="F155" s="47">
        <f t="shared" si="5"/>
        <v>-58</v>
      </c>
      <c r="G155" s="41">
        <v>61</v>
      </c>
    </row>
    <row r="156" spans="1:7" ht="20.25" customHeight="1">
      <c r="A156" s="39">
        <v>2012699</v>
      </c>
      <c r="B156" s="40" t="s">
        <v>87</v>
      </c>
      <c r="C156" s="41">
        <v>15</v>
      </c>
      <c r="D156" s="47">
        <f t="shared" si="4"/>
        <v>0</v>
      </c>
      <c r="E156" s="41">
        <v>15</v>
      </c>
      <c r="F156" s="47">
        <f t="shared" si="5"/>
        <v>-1</v>
      </c>
      <c r="G156" s="41">
        <v>14</v>
      </c>
    </row>
    <row r="157" spans="1:7" ht="20.25" customHeight="1">
      <c r="A157" s="36">
        <v>20128</v>
      </c>
      <c r="B157" s="36" t="s">
        <v>834</v>
      </c>
      <c r="C157" s="38">
        <f>SUM(C158:C163)</f>
        <v>229</v>
      </c>
      <c r="D157" s="35">
        <f t="shared" si="4"/>
        <v>0</v>
      </c>
      <c r="E157" s="38">
        <f>SUM(E158:E163)</f>
        <v>229</v>
      </c>
      <c r="F157" s="35">
        <f t="shared" si="5"/>
        <v>-65</v>
      </c>
      <c r="G157" s="38">
        <f>SUM(G158:G163)</f>
        <v>164</v>
      </c>
    </row>
    <row r="158" spans="1:7" ht="20.25" customHeight="1">
      <c r="A158" s="39">
        <v>2012801</v>
      </c>
      <c r="B158" s="40" t="s">
        <v>18</v>
      </c>
      <c r="C158" s="41">
        <v>152</v>
      </c>
      <c r="D158" s="47">
        <f t="shared" si="4"/>
        <v>0</v>
      </c>
      <c r="E158" s="41">
        <v>152</v>
      </c>
      <c r="F158" s="47">
        <f t="shared" si="5"/>
        <v>-34</v>
      </c>
      <c r="G158" s="41">
        <v>118</v>
      </c>
    </row>
    <row r="159" spans="1:7" ht="20.25" customHeight="1">
      <c r="A159" s="39">
        <v>2012802</v>
      </c>
      <c r="B159" s="40" t="s">
        <v>19</v>
      </c>
      <c r="C159" s="41">
        <v>33</v>
      </c>
      <c r="D159" s="47">
        <f t="shared" si="4"/>
        <v>0</v>
      </c>
      <c r="E159" s="41">
        <v>33</v>
      </c>
      <c r="F159" s="47">
        <f t="shared" si="5"/>
        <v>-11</v>
      </c>
      <c r="G159" s="41">
        <v>22</v>
      </c>
    </row>
    <row r="160" spans="1:7" ht="20.25" hidden="1" customHeight="1">
      <c r="A160" s="39">
        <v>2012803</v>
      </c>
      <c r="B160" s="40" t="s">
        <v>20</v>
      </c>
      <c r="C160" s="41">
        <v>0</v>
      </c>
      <c r="D160" s="47">
        <f t="shared" si="4"/>
        <v>0</v>
      </c>
      <c r="E160" s="41">
        <v>0</v>
      </c>
      <c r="F160" s="47">
        <f t="shared" si="5"/>
        <v>0</v>
      </c>
      <c r="G160" s="41">
        <v>0</v>
      </c>
    </row>
    <row r="161" spans="1:7" ht="20.25" customHeight="1">
      <c r="A161" s="39">
        <v>2012804</v>
      </c>
      <c r="B161" s="40" t="s">
        <v>31</v>
      </c>
      <c r="C161" s="41">
        <v>2</v>
      </c>
      <c r="D161" s="47">
        <f t="shared" si="4"/>
        <v>0</v>
      </c>
      <c r="E161" s="41">
        <v>2</v>
      </c>
      <c r="F161" s="47">
        <f t="shared" si="5"/>
        <v>-1</v>
      </c>
      <c r="G161" s="41">
        <v>1</v>
      </c>
    </row>
    <row r="162" spans="1:7" ht="20.25" hidden="1" customHeight="1">
      <c r="A162" s="39">
        <v>2012850</v>
      </c>
      <c r="B162" s="40" t="s">
        <v>27</v>
      </c>
      <c r="C162" s="41">
        <v>0</v>
      </c>
      <c r="D162" s="47">
        <f t="shared" si="4"/>
        <v>0</v>
      </c>
      <c r="E162" s="41">
        <v>0</v>
      </c>
      <c r="F162" s="47">
        <f t="shared" si="5"/>
        <v>0</v>
      </c>
      <c r="G162" s="41">
        <v>0</v>
      </c>
    </row>
    <row r="163" spans="1:7" ht="20.25" customHeight="1">
      <c r="A163" s="39">
        <v>2012899</v>
      </c>
      <c r="B163" s="40" t="s">
        <v>88</v>
      </c>
      <c r="C163" s="41">
        <v>42</v>
      </c>
      <c r="D163" s="47">
        <f t="shared" si="4"/>
        <v>0</v>
      </c>
      <c r="E163" s="41">
        <v>42</v>
      </c>
      <c r="F163" s="47">
        <f t="shared" si="5"/>
        <v>-19</v>
      </c>
      <c r="G163" s="41">
        <v>23</v>
      </c>
    </row>
    <row r="164" spans="1:7" ht="20.25" customHeight="1">
      <c r="A164" s="36">
        <v>20129</v>
      </c>
      <c r="B164" s="36" t="s">
        <v>835</v>
      </c>
      <c r="C164" s="38">
        <f>SUM(C165:C170)</f>
        <v>1650</v>
      </c>
      <c r="D164" s="35">
        <f t="shared" si="4"/>
        <v>0</v>
      </c>
      <c r="E164" s="38">
        <f>SUM(E165:E170)</f>
        <v>1650</v>
      </c>
      <c r="F164" s="35">
        <f t="shared" si="5"/>
        <v>-500</v>
      </c>
      <c r="G164" s="38">
        <f>SUM(G165:G170)</f>
        <v>1150</v>
      </c>
    </row>
    <row r="165" spans="1:7" ht="20.25" customHeight="1">
      <c r="A165" s="39">
        <v>2012901</v>
      </c>
      <c r="B165" s="40" t="s">
        <v>18</v>
      </c>
      <c r="C165" s="41">
        <v>564</v>
      </c>
      <c r="D165" s="47">
        <f t="shared" si="4"/>
        <v>0</v>
      </c>
      <c r="E165" s="41">
        <v>564</v>
      </c>
      <c r="F165" s="47">
        <f t="shared" si="5"/>
        <v>-145</v>
      </c>
      <c r="G165" s="41">
        <v>419</v>
      </c>
    </row>
    <row r="166" spans="1:7" ht="20.25" customHeight="1">
      <c r="A166" s="39">
        <v>2012902</v>
      </c>
      <c r="B166" s="40" t="s">
        <v>19</v>
      </c>
      <c r="C166" s="41">
        <v>88</v>
      </c>
      <c r="D166" s="47">
        <f t="shared" si="4"/>
        <v>0</v>
      </c>
      <c r="E166" s="41">
        <v>88</v>
      </c>
      <c r="F166" s="47">
        <f t="shared" si="5"/>
        <v>-26</v>
      </c>
      <c r="G166" s="41">
        <v>62</v>
      </c>
    </row>
    <row r="167" spans="1:7" ht="20.25" hidden="1" customHeight="1">
      <c r="A167" s="39">
        <v>2012903</v>
      </c>
      <c r="B167" s="40" t="s">
        <v>20</v>
      </c>
      <c r="C167" s="41">
        <v>0</v>
      </c>
      <c r="D167" s="47">
        <f t="shared" si="4"/>
        <v>0</v>
      </c>
      <c r="E167" s="41">
        <v>0</v>
      </c>
      <c r="F167" s="47">
        <f t="shared" si="5"/>
        <v>0</v>
      </c>
      <c r="G167" s="41">
        <v>0</v>
      </c>
    </row>
    <row r="168" spans="1:7" ht="20.25" customHeight="1">
      <c r="A168" s="39">
        <v>2012906</v>
      </c>
      <c r="B168" s="40" t="s">
        <v>89</v>
      </c>
      <c r="C168" s="41">
        <v>3</v>
      </c>
      <c r="D168" s="47">
        <f t="shared" si="4"/>
        <v>0</v>
      </c>
      <c r="E168" s="41">
        <v>3</v>
      </c>
      <c r="F168" s="47">
        <f t="shared" si="5"/>
        <v>0</v>
      </c>
      <c r="G168" s="41">
        <v>3</v>
      </c>
    </row>
    <row r="169" spans="1:7" ht="20.25" customHeight="1">
      <c r="A169" s="39">
        <v>2012950</v>
      </c>
      <c r="B169" s="40" t="s">
        <v>27</v>
      </c>
      <c r="C169" s="41">
        <v>181</v>
      </c>
      <c r="D169" s="47">
        <f t="shared" si="4"/>
        <v>0</v>
      </c>
      <c r="E169" s="41">
        <v>181</v>
      </c>
      <c r="F169" s="47">
        <f t="shared" si="5"/>
        <v>-37</v>
      </c>
      <c r="G169" s="41">
        <v>144</v>
      </c>
    </row>
    <row r="170" spans="1:7" ht="20.25" customHeight="1">
      <c r="A170" s="39">
        <v>2012999</v>
      </c>
      <c r="B170" s="40" t="s">
        <v>90</v>
      </c>
      <c r="C170" s="41">
        <v>814</v>
      </c>
      <c r="D170" s="47">
        <f t="shared" si="4"/>
        <v>0</v>
      </c>
      <c r="E170" s="41">
        <v>814</v>
      </c>
      <c r="F170" s="47">
        <f t="shared" si="5"/>
        <v>-292</v>
      </c>
      <c r="G170" s="41">
        <v>522</v>
      </c>
    </row>
    <row r="171" spans="1:7" ht="20.25" customHeight="1">
      <c r="A171" s="36">
        <v>20131</v>
      </c>
      <c r="B171" s="36" t="s">
        <v>836</v>
      </c>
      <c r="C171" s="38">
        <f>SUM(C172:C177)</f>
        <v>1598</v>
      </c>
      <c r="D171" s="35">
        <f t="shared" si="4"/>
        <v>0</v>
      </c>
      <c r="E171" s="38">
        <f>SUM(E172:E177)</f>
        <v>1598</v>
      </c>
      <c r="F171" s="35">
        <f t="shared" si="5"/>
        <v>-141</v>
      </c>
      <c r="G171" s="38">
        <f>SUM(G172:G177)</f>
        <v>1457</v>
      </c>
    </row>
    <row r="172" spans="1:7" ht="20.25" customHeight="1">
      <c r="A172" s="39">
        <v>2013101</v>
      </c>
      <c r="B172" s="40" t="s">
        <v>18</v>
      </c>
      <c r="C172" s="41">
        <v>994</v>
      </c>
      <c r="D172" s="47">
        <f t="shared" si="4"/>
        <v>0</v>
      </c>
      <c r="E172" s="41">
        <v>994</v>
      </c>
      <c r="F172" s="47">
        <f t="shared" si="5"/>
        <v>91</v>
      </c>
      <c r="G172" s="41">
        <v>1085</v>
      </c>
    </row>
    <row r="173" spans="1:7" ht="20.25" customHeight="1">
      <c r="A173" s="39">
        <v>2013102</v>
      </c>
      <c r="B173" s="40" t="s">
        <v>19</v>
      </c>
      <c r="C173" s="41">
        <v>102</v>
      </c>
      <c r="D173" s="47">
        <f t="shared" si="4"/>
        <v>0</v>
      </c>
      <c r="E173" s="41">
        <v>102</v>
      </c>
      <c r="F173" s="47">
        <f t="shared" si="5"/>
        <v>-25</v>
      </c>
      <c r="G173" s="41">
        <v>77</v>
      </c>
    </row>
    <row r="174" spans="1:7" ht="20.25" hidden="1" customHeight="1">
      <c r="A174" s="39">
        <v>2013103</v>
      </c>
      <c r="B174" s="40" t="s">
        <v>20</v>
      </c>
      <c r="C174" s="41">
        <v>0</v>
      </c>
      <c r="D174" s="47">
        <f t="shared" si="4"/>
        <v>0</v>
      </c>
      <c r="E174" s="41">
        <v>0</v>
      </c>
      <c r="F174" s="47">
        <f t="shared" si="5"/>
        <v>0</v>
      </c>
      <c r="G174" s="41">
        <v>0</v>
      </c>
    </row>
    <row r="175" spans="1:7" ht="20.25" customHeight="1">
      <c r="A175" s="39">
        <v>2013105</v>
      </c>
      <c r="B175" s="40" t="s">
        <v>91</v>
      </c>
      <c r="C175" s="41">
        <v>314</v>
      </c>
      <c r="D175" s="47">
        <f t="shared" si="4"/>
        <v>0</v>
      </c>
      <c r="E175" s="41">
        <v>314</v>
      </c>
      <c r="F175" s="47">
        <f t="shared" si="5"/>
        <v>-109</v>
      </c>
      <c r="G175" s="41">
        <v>205</v>
      </c>
    </row>
    <row r="176" spans="1:7" ht="20.25" hidden="1" customHeight="1">
      <c r="A176" s="39">
        <v>2013150</v>
      </c>
      <c r="B176" s="40" t="s">
        <v>27</v>
      </c>
      <c r="C176" s="41">
        <v>0</v>
      </c>
      <c r="D176" s="47">
        <f t="shared" si="4"/>
        <v>0</v>
      </c>
      <c r="E176" s="41">
        <v>0</v>
      </c>
      <c r="F176" s="47">
        <f t="shared" si="5"/>
        <v>0</v>
      </c>
      <c r="G176" s="41">
        <v>0</v>
      </c>
    </row>
    <row r="177" spans="1:7" ht="27">
      <c r="A177" s="39">
        <v>2013199</v>
      </c>
      <c r="B177" s="40" t="s">
        <v>92</v>
      </c>
      <c r="C177" s="41">
        <v>188</v>
      </c>
      <c r="D177" s="47">
        <f t="shared" si="4"/>
        <v>0</v>
      </c>
      <c r="E177" s="41">
        <v>188</v>
      </c>
      <c r="F177" s="47">
        <f t="shared" si="5"/>
        <v>-98</v>
      </c>
      <c r="G177" s="41">
        <v>90</v>
      </c>
    </row>
    <row r="178" spans="1:7" ht="20.25" customHeight="1">
      <c r="A178" s="36">
        <v>20132</v>
      </c>
      <c r="B178" s="36" t="s">
        <v>837</v>
      </c>
      <c r="C178" s="38">
        <f>SUM(C179:C184)</f>
        <v>1839</v>
      </c>
      <c r="D178" s="35">
        <f t="shared" si="4"/>
        <v>0</v>
      </c>
      <c r="E178" s="38">
        <f>SUM(E179:E184)</f>
        <v>1839</v>
      </c>
      <c r="F178" s="35">
        <f t="shared" si="5"/>
        <v>-450</v>
      </c>
      <c r="G178" s="38">
        <f>SUM(G179:G184)</f>
        <v>1389</v>
      </c>
    </row>
    <row r="179" spans="1:7" ht="20.25" customHeight="1">
      <c r="A179" s="39">
        <v>2013201</v>
      </c>
      <c r="B179" s="40" t="s">
        <v>18</v>
      </c>
      <c r="C179" s="41">
        <v>645</v>
      </c>
      <c r="D179" s="47">
        <f t="shared" si="4"/>
        <v>0</v>
      </c>
      <c r="E179" s="41">
        <v>645</v>
      </c>
      <c r="F179" s="47">
        <f t="shared" si="5"/>
        <v>-205</v>
      </c>
      <c r="G179" s="41">
        <v>440</v>
      </c>
    </row>
    <row r="180" spans="1:7" ht="20.25" customHeight="1">
      <c r="A180" s="39">
        <v>2013202</v>
      </c>
      <c r="B180" s="40" t="s">
        <v>19</v>
      </c>
      <c r="C180" s="41">
        <v>178</v>
      </c>
      <c r="D180" s="47">
        <f t="shared" si="4"/>
        <v>0</v>
      </c>
      <c r="E180" s="41">
        <v>178</v>
      </c>
      <c r="F180" s="47">
        <f t="shared" si="5"/>
        <v>98</v>
      </c>
      <c r="G180" s="41">
        <v>276</v>
      </c>
    </row>
    <row r="181" spans="1:7" ht="20.25" hidden="1" customHeight="1">
      <c r="A181" s="39">
        <v>2013203</v>
      </c>
      <c r="B181" s="40" t="s">
        <v>20</v>
      </c>
      <c r="C181" s="41">
        <v>0</v>
      </c>
      <c r="D181" s="47">
        <f t="shared" si="4"/>
        <v>0</v>
      </c>
      <c r="E181" s="41">
        <v>0</v>
      </c>
      <c r="F181" s="47">
        <f t="shared" si="5"/>
        <v>0</v>
      </c>
      <c r="G181" s="41">
        <v>0</v>
      </c>
    </row>
    <row r="182" spans="1:7" ht="20.25" customHeight="1">
      <c r="A182" s="39">
        <v>2013204</v>
      </c>
      <c r="B182" s="40" t="s">
        <v>93</v>
      </c>
      <c r="C182" s="41">
        <v>287</v>
      </c>
      <c r="D182" s="47">
        <f t="shared" si="4"/>
        <v>0</v>
      </c>
      <c r="E182" s="41">
        <v>287</v>
      </c>
      <c r="F182" s="47">
        <f t="shared" si="5"/>
        <v>-50</v>
      </c>
      <c r="G182" s="41">
        <v>237</v>
      </c>
    </row>
    <row r="183" spans="1:7" ht="20.25" customHeight="1">
      <c r="A183" s="39">
        <v>2013250</v>
      </c>
      <c r="B183" s="40" t="s">
        <v>27</v>
      </c>
      <c r="C183" s="41">
        <v>211</v>
      </c>
      <c r="D183" s="47">
        <f t="shared" si="4"/>
        <v>0</v>
      </c>
      <c r="E183" s="41">
        <v>211</v>
      </c>
      <c r="F183" s="47">
        <f t="shared" si="5"/>
        <v>-121</v>
      </c>
      <c r="G183" s="41">
        <v>90</v>
      </c>
    </row>
    <row r="184" spans="1:7" ht="20.25" customHeight="1">
      <c r="A184" s="39">
        <v>2013299</v>
      </c>
      <c r="B184" s="40" t="s">
        <v>94</v>
      </c>
      <c r="C184" s="41">
        <v>518</v>
      </c>
      <c r="D184" s="47">
        <f t="shared" si="4"/>
        <v>0</v>
      </c>
      <c r="E184" s="41">
        <v>518</v>
      </c>
      <c r="F184" s="47">
        <f t="shared" si="5"/>
        <v>-172</v>
      </c>
      <c r="G184" s="41">
        <v>346</v>
      </c>
    </row>
    <row r="185" spans="1:7" ht="20.25" customHeight="1">
      <c r="A185" s="36">
        <v>20133</v>
      </c>
      <c r="B185" s="36" t="s">
        <v>838</v>
      </c>
      <c r="C185" s="38">
        <f>SUM(C186:C191)</f>
        <v>250</v>
      </c>
      <c r="D185" s="35">
        <f t="shared" si="4"/>
        <v>0</v>
      </c>
      <c r="E185" s="38">
        <f>SUM(E186:E191)</f>
        <v>250</v>
      </c>
      <c r="F185" s="35">
        <f t="shared" si="5"/>
        <v>96</v>
      </c>
      <c r="G185" s="38">
        <f>SUM(G186:G191)</f>
        <v>346</v>
      </c>
    </row>
    <row r="186" spans="1:7" ht="20.25" customHeight="1">
      <c r="A186" s="39">
        <v>2013301</v>
      </c>
      <c r="B186" s="40" t="s">
        <v>18</v>
      </c>
      <c r="C186" s="41">
        <v>237</v>
      </c>
      <c r="D186" s="47">
        <f t="shared" si="4"/>
        <v>0</v>
      </c>
      <c r="E186" s="41">
        <v>237</v>
      </c>
      <c r="F186" s="47">
        <f t="shared" si="5"/>
        <v>-32</v>
      </c>
      <c r="G186" s="41">
        <v>205</v>
      </c>
    </row>
    <row r="187" spans="1:7" ht="20.25" hidden="1" customHeight="1">
      <c r="A187" s="39">
        <v>2013302</v>
      </c>
      <c r="B187" s="40" t="s">
        <v>19</v>
      </c>
      <c r="C187" s="41">
        <v>0</v>
      </c>
      <c r="D187" s="47">
        <f t="shared" si="4"/>
        <v>0</v>
      </c>
      <c r="E187" s="41">
        <v>0</v>
      </c>
      <c r="F187" s="47">
        <f t="shared" si="5"/>
        <v>0</v>
      </c>
      <c r="G187" s="41">
        <v>0</v>
      </c>
    </row>
    <row r="188" spans="1:7" ht="20.25" hidden="1" customHeight="1">
      <c r="A188" s="39">
        <v>2013303</v>
      </c>
      <c r="B188" s="40" t="s">
        <v>20</v>
      </c>
      <c r="C188" s="41">
        <v>0</v>
      </c>
      <c r="D188" s="47">
        <f t="shared" si="4"/>
        <v>0</v>
      </c>
      <c r="E188" s="41">
        <v>0</v>
      </c>
      <c r="F188" s="47">
        <f t="shared" si="5"/>
        <v>0</v>
      </c>
      <c r="G188" s="41">
        <v>0</v>
      </c>
    </row>
    <row r="189" spans="1:7" ht="20.25" hidden="1" customHeight="1">
      <c r="A189" s="39">
        <v>2013304</v>
      </c>
      <c r="B189" s="40" t="s">
        <v>839</v>
      </c>
      <c r="C189" s="41">
        <v>0</v>
      </c>
      <c r="D189" s="47">
        <f t="shared" si="4"/>
        <v>0</v>
      </c>
      <c r="E189" s="41">
        <v>0</v>
      </c>
      <c r="F189" s="47">
        <f t="shared" si="5"/>
        <v>0</v>
      </c>
      <c r="G189" s="41">
        <v>0</v>
      </c>
    </row>
    <row r="190" spans="1:7" ht="20.25" hidden="1" customHeight="1">
      <c r="A190" s="39">
        <v>2013350</v>
      </c>
      <c r="B190" s="40" t="s">
        <v>27</v>
      </c>
      <c r="C190" s="41">
        <v>0</v>
      </c>
      <c r="D190" s="47">
        <f t="shared" si="4"/>
        <v>0</v>
      </c>
      <c r="E190" s="41">
        <v>0</v>
      </c>
      <c r="F190" s="47">
        <f t="shared" si="5"/>
        <v>0</v>
      </c>
      <c r="G190" s="41">
        <v>0</v>
      </c>
    </row>
    <row r="191" spans="1:7" ht="20.25" customHeight="1">
      <c r="A191" s="39">
        <v>2013399</v>
      </c>
      <c r="B191" s="40" t="s">
        <v>95</v>
      </c>
      <c r="C191" s="41">
        <v>13</v>
      </c>
      <c r="D191" s="47">
        <f t="shared" si="4"/>
        <v>0</v>
      </c>
      <c r="E191" s="41">
        <v>13</v>
      </c>
      <c r="F191" s="47">
        <f t="shared" si="5"/>
        <v>128</v>
      </c>
      <c r="G191" s="41">
        <v>141</v>
      </c>
    </row>
    <row r="192" spans="1:7" ht="20.25" customHeight="1">
      <c r="A192" s="36">
        <v>20134</v>
      </c>
      <c r="B192" s="36" t="s">
        <v>840</v>
      </c>
      <c r="C192" s="38">
        <f>SUM(C193:C199)</f>
        <v>839</v>
      </c>
      <c r="D192" s="35">
        <f t="shared" si="4"/>
        <v>0</v>
      </c>
      <c r="E192" s="38">
        <f>SUM(E193:E199)</f>
        <v>839</v>
      </c>
      <c r="F192" s="35">
        <f t="shared" si="5"/>
        <v>-245</v>
      </c>
      <c r="G192" s="38">
        <f>SUM(G193:G199)</f>
        <v>594</v>
      </c>
    </row>
    <row r="193" spans="1:7" ht="20.25" customHeight="1">
      <c r="A193" s="39">
        <v>2013401</v>
      </c>
      <c r="B193" s="40" t="s">
        <v>18</v>
      </c>
      <c r="C193" s="41">
        <v>529</v>
      </c>
      <c r="D193" s="47">
        <f t="shared" si="4"/>
        <v>0</v>
      </c>
      <c r="E193" s="41">
        <v>529</v>
      </c>
      <c r="F193" s="47">
        <f t="shared" si="5"/>
        <v>-102</v>
      </c>
      <c r="G193" s="41">
        <v>427</v>
      </c>
    </row>
    <row r="194" spans="1:7" ht="20.25" customHeight="1">
      <c r="A194" s="39">
        <v>2013402</v>
      </c>
      <c r="B194" s="40" t="s">
        <v>19</v>
      </c>
      <c r="C194" s="41">
        <v>104</v>
      </c>
      <c r="D194" s="47">
        <f t="shared" si="4"/>
        <v>0</v>
      </c>
      <c r="E194" s="41">
        <v>104</v>
      </c>
      <c r="F194" s="47">
        <f t="shared" si="5"/>
        <v>-54</v>
      </c>
      <c r="G194" s="41">
        <v>50</v>
      </c>
    </row>
    <row r="195" spans="1:7" ht="20.25" hidden="1" customHeight="1">
      <c r="A195" s="39">
        <v>2013403</v>
      </c>
      <c r="B195" s="40" t="s">
        <v>20</v>
      </c>
      <c r="C195" s="41">
        <v>0</v>
      </c>
      <c r="D195" s="47">
        <f t="shared" si="4"/>
        <v>0</v>
      </c>
      <c r="E195" s="41">
        <v>0</v>
      </c>
      <c r="F195" s="47">
        <f t="shared" si="5"/>
        <v>0</v>
      </c>
      <c r="G195" s="41">
        <v>0</v>
      </c>
    </row>
    <row r="196" spans="1:7" ht="20.25" customHeight="1">
      <c r="A196" s="39">
        <v>2013404</v>
      </c>
      <c r="B196" s="40" t="s">
        <v>96</v>
      </c>
      <c r="C196" s="41">
        <v>24</v>
      </c>
      <c r="D196" s="47">
        <f t="shared" si="4"/>
        <v>0</v>
      </c>
      <c r="E196" s="41">
        <v>24</v>
      </c>
      <c r="F196" s="47">
        <f t="shared" si="5"/>
        <v>-3</v>
      </c>
      <c r="G196" s="41">
        <v>21</v>
      </c>
    </row>
    <row r="197" spans="1:7" ht="20.25" customHeight="1">
      <c r="A197" s="39">
        <v>2013405</v>
      </c>
      <c r="B197" s="40" t="s">
        <v>97</v>
      </c>
      <c r="C197" s="41">
        <v>10</v>
      </c>
      <c r="D197" s="47">
        <f t="shared" si="4"/>
        <v>0</v>
      </c>
      <c r="E197" s="41">
        <v>10</v>
      </c>
      <c r="F197" s="47">
        <f t="shared" si="5"/>
        <v>7</v>
      </c>
      <c r="G197" s="41">
        <v>17</v>
      </c>
    </row>
    <row r="198" spans="1:7" ht="20.25" hidden="1" customHeight="1">
      <c r="A198" s="39">
        <v>2013450</v>
      </c>
      <c r="B198" s="40" t="s">
        <v>27</v>
      </c>
      <c r="C198" s="41">
        <v>0</v>
      </c>
      <c r="D198" s="47">
        <f t="shared" si="4"/>
        <v>0</v>
      </c>
      <c r="E198" s="41">
        <v>0</v>
      </c>
      <c r="F198" s="47">
        <f t="shared" si="5"/>
        <v>0</v>
      </c>
      <c r="G198" s="41">
        <v>0</v>
      </c>
    </row>
    <row r="199" spans="1:7" ht="20.25" customHeight="1">
      <c r="A199" s="39">
        <v>2013499</v>
      </c>
      <c r="B199" s="40" t="s">
        <v>98</v>
      </c>
      <c r="C199" s="41">
        <v>172</v>
      </c>
      <c r="D199" s="47">
        <f t="shared" si="4"/>
        <v>0</v>
      </c>
      <c r="E199" s="41">
        <v>172</v>
      </c>
      <c r="F199" s="47">
        <f t="shared" si="5"/>
        <v>-93</v>
      </c>
      <c r="G199" s="41">
        <v>79</v>
      </c>
    </row>
    <row r="200" spans="1:7" ht="20.25" hidden="1" customHeight="1">
      <c r="A200" s="36">
        <v>20135</v>
      </c>
      <c r="B200" s="36" t="s">
        <v>841</v>
      </c>
      <c r="C200" s="38">
        <f>SUM(C201:C205)</f>
        <v>0</v>
      </c>
      <c r="D200" s="35">
        <f t="shared" ref="D200:D263" si="6">E200-C200</f>
        <v>0</v>
      </c>
      <c r="E200" s="38">
        <f>SUM(E201:E205)</f>
        <v>0</v>
      </c>
      <c r="F200" s="35">
        <f t="shared" ref="F200:F263" si="7">G200-E200</f>
        <v>0</v>
      </c>
      <c r="G200" s="38">
        <f>SUM(G201:G205)</f>
        <v>0</v>
      </c>
    </row>
    <row r="201" spans="1:7" ht="20.25" hidden="1" customHeight="1">
      <c r="A201" s="39">
        <v>2013501</v>
      </c>
      <c r="B201" s="40" t="s">
        <v>18</v>
      </c>
      <c r="C201" s="41"/>
      <c r="D201" s="47">
        <f t="shared" si="6"/>
        <v>0</v>
      </c>
      <c r="E201" s="41"/>
      <c r="F201" s="47">
        <f t="shared" si="7"/>
        <v>0</v>
      </c>
      <c r="G201" s="41"/>
    </row>
    <row r="202" spans="1:7" ht="20.25" hidden="1" customHeight="1">
      <c r="A202" s="39">
        <v>2013502</v>
      </c>
      <c r="B202" s="40" t="s">
        <v>19</v>
      </c>
      <c r="C202" s="41"/>
      <c r="D202" s="47">
        <f t="shared" si="6"/>
        <v>0</v>
      </c>
      <c r="E202" s="41"/>
      <c r="F202" s="47">
        <f t="shared" si="7"/>
        <v>0</v>
      </c>
      <c r="G202" s="41"/>
    </row>
    <row r="203" spans="1:7" ht="20.25" hidden="1" customHeight="1">
      <c r="A203" s="39">
        <v>2013503</v>
      </c>
      <c r="B203" s="40" t="s">
        <v>20</v>
      </c>
      <c r="C203" s="41"/>
      <c r="D203" s="47">
        <f t="shared" si="6"/>
        <v>0</v>
      </c>
      <c r="E203" s="41"/>
      <c r="F203" s="47">
        <f t="shared" si="7"/>
        <v>0</v>
      </c>
      <c r="G203" s="41"/>
    </row>
    <row r="204" spans="1:7" ht="20.25" hidden="1" customHeight="1">
      <c r="A204" s="39">
        <v>2013550</v>
      </c>
      <c r="B204" s="40" t="s">
        <v>27</v>
      </c>
      <c r="C204" s="41"/>
      <c r="D204" s="47">
        <f t="shared" si="6"/>
        <v>0</v>
      </c>
      <c r="E204" s="41"/>
      <c r="F204" s="47">
        <f t="shared" si="7"/>
        <v>0</v>
      </c>
      <c r="G204" s="41"/>
    </row>
    <row r="205" spans="1:7" ht="20.25" hidden="1" customHeight="1">
      <c r="A205" s="39">
        <v>2013599</v>
      </c>
      <c r="B205" s="40" t="s">
        <v>99</v>
      </c>
      <c r="C205" s="41"/>
      <c r="D205" s="47">
        <f t="shared" si="6"/>
        <v>0</v>
      </c>
      <c r="E205" s="41"/>
      <c r="F205" s="47">
        <f t="shared" si="7"/>
        <v>0</v>
      </c>
      <c r="G205" s="41"/>
    </row>
    <row r="206" spans="1:7" ht="20.25" hidden="1" customHeight="1">
      <c r="A206" s="36">
        <v>20136</v>
      </c>
      <c r="B206" s="36" t="s">
        <v>842</v>
      </c>
      <c r="C206" s="38">
        <f>SUM(C207:C211)</f>
        <v>0</v>
      </c>
      <c r="D206" s="35">
        <f t="shared" si="6"/>
        <v>0</v>
      </c>
      <c r="E206" s="38">
        <f>SUM(E207:E211)</f>
        <v>0</v>
      </c>
      <c r="F206" s="35">
        <f t="shared" si="7"/>
        <v>0</v>
      </c>
      <c r="G206" s="38">
        <f>SUM(G207:G211)</f>
        <v>0</v>
      </c>
    </row>
    <row r="207" spans="1:7" ht="20.25" hidden="1" customHeight="1">
      <c r="A207" s="39">
        <v>2013601</v>
      </c>
      <c r="B207" s="40" t="s">
        <v>18</v>
      </c>
      <c r="C207" s="41"/>
      <c r="D207" s="47">
        <f t="shared" si="6"/>
        <v>0</v>
      </c>
      <c r="E207" s="41"/>
      <c r="F207" s="47">
        <f t="shared" si="7"/>
        <v>0</v>
      </c>
      <c r="G207" s="41"/>
    </row>
    <row r="208" spans="1:7" ht="20.25" hidden="1" customHeight="1">
      <c r="A208" s="39">
        <v>2013602</v>
      </c>
      <c r="B208" s="40" t="s">
        <v>19</v>
      </c>
      <c r="C208" s="41"/>
      <c r="D208" s="47">
        <f t="shared" si="6"/>
        <v>0</v>
      </c>
      <c r="E208" s="41"/>
      <c r="F208" s="47">
        <f t="shared" si="7"/>
        <v>0</v>
      </c>
      <c r="G208" s="41"/>
    </row>
    <row r="209" spans="1:7" ht="20.25" hidden="1" customHeight="1">
      <c r="A209" s="39">
        <v>2013603</v>
      </c>
      <c r="B209" s="40" t="s">
        <v>20</v>
      </c>
      <c r="C209" s="41"/>
      <c r="D209" s="47">
        <f t="shared" si="6"/>
        <v>0</v>
      </c>
      <c r="E209" s="41"/>
      <c r="F209" s="47">
        <f t="shared" si="7"/>
        <v>0</v>
      </c>
      <c r="G209" s="41"/>
    </row>
    <row r="210" spans="1:7" ht="20.25" hidden="1" customHeight="1">
      <c r="A210" s="39">
        <v>2013650</v>
      </c>
      <c r="B210" s="40" t="s">
        <v>27</v>
      </c>
      <c r="C210" s="41"/>
      <c r="D210" s="47">
        <f t="shared" si="6"/>
        <v>0</v>
      </c>
      <c r="E210" s="41"/>
      <c r="F210" s="47">
        <f t="shared" si="7"/>
        <v>0</v>
      </c>
      <c r="G210" s="41"/>
    </row>
    <row r="211" spans="1:7" ht="20.25" hidden="1" customHeight="1">
      <c r="A211" s="39">
        <v>2013699</v>
      </c>
      <c r="B211" s="40" t="s">
        <v>100</v>
      </c>
      <c r="C211" s="41"/>
      <c r="D211" s="47">
        <f t="shared" si="6"/>
        <v>0</v>
      </c>
      <c r="E211" s="41"/>
      <c r="F211" s="47">
        <f t="shared" si="7"/>
        <v>0</v>
      </c>
      <c r="G211" s="41"/>
    </row>
    <row r="212" spans="1:7" ht="20.25" customHeight="1">
      <c r="A212" s="36">
        <v>20137</v>
      </c>
      <c r="B212" s="36" t="s">
        <v>843</v>
      </c>
      <c r="C212" s="38">
        <f>SUM(C213:C218)</f>
        <v>136</v>
      </c>
      <c r="D212" s="35">
        <f t="shared" si="6"/>
        <v>0</v>
      </c>
      <c r="E212" s="38">
        <f>SUM(E213:E218)</f>
        <v>136</v>
      </c>
      <c r="F212" s="35">
        <f t="shared" si="7"/>
        <v>-12</v>
      </c>
      <c r="G212" s="38">
        <f>SUM(G213:G218)</f>
        <v>124</v>
      </c>
    </row>
    <row r="213" spans="1:7" ht="20.25" hidden="1" customHeight="1">
      <c r="A213" s="39">
        <v>2013701</v>
      </c>
      <c r="B213" s="40" t="s">
        <v>18</v>
      </c>
      <c r="C213" s="41"/>
      <c r="D213" s="47">
        <f t="shared" si="6"/>
        <v>0</v>
      </c>
      <c r="E213" s="41"/>
      <c r="F213" s="47">
        <f t="shared" si="7"/>
        <v>0</v>
      </c>
      <c r="G213" s="41"/>
    </row>
    <row r="214" spans="1:7" ht="20.25" customHeight="1">
      <c r="A214" s="39">
        <v>2013702</v>
      </c>
      <c r="B214" s="40" t="s">
        <v>19</v>
      </c>
      <c r="C214" s="41">
        <v>62</v>
      </c>
      <c r="D214" s="47">
        <f t="shared" si="6"/>
        <v>0</v>
      </c>
      <c r="E214" s="41">
        <v>62</v>
      </c>
      <c r="F214" s="47">
        <f t="shared" si="7"/>
        <v>-46</v>
      </c>
      <c r="G214" s="41">
        <v>16</v>
      </c>
    </row>
    <row r="215" spans="1:7" ht="20.25" hidden="1" customHeight="1">
      <c r="A215" s="39">
        <v>2013703</v>
      </c>
      <c r="B215" s="40" t="s">
        <v>20</v>
      </c>
      <c r="C215" s="41">
        <v>0</v>
      </c>
      <c r="D215" s="47">
        <f t="shared" si="6"/>
        <v>0</v>
      </c>
      <c r="E215" s="41">
        <v>0</v>
      </c>
      <c r="F215" s="47">
        <f t="shared" si="7"/>
        <v>0</v>
      </c>
      <c r="G215" s="41">
        <v>0</v>
      </c>
    </row>
    <row r="216" spans="1:7" ht="20.25" hidden="1" customHeight="1">
      <c r="A216" s="39">
        <v>2013704</v>
      </c>
      <c r="B216" s="40" t="s">
        <v>844</v>
      </c>
      <c r="C216" s="41">
        <v>0</v>
      </c>
      <c r="D216" s="47">
        <f t="shared" si="6"/>
        <v>0</v>
      </c>
      <c r="E216" s="41">
        <v>0</v>
      </c>
      <c r="F216" s="47">
        <f t="shared" si="7"/>
        <v>0</v>
      </c>
      <c r="G216" s="41">
        <v>0</v>
      </c>
    </row>
    <row r="217" spans="1:7" ht="20.25" customHeight="1">
      <c r="A217" s="39">
        <v>2013750</v>
      </c>
      <c r="B217" s="40" t="s">
        <v>27</v>
      </c>
      <c r="C217" s="41">
        <v>74</v>
      </c>
      <c r="D217" s="47">
        <f t="shared" si="6"/>
        <v>0</v>
      </c>
      <c r="E217" s="41">
        <v>74</v>
      </c>
      <c r="F217" s="47">
        <f t="shared" si="7"/>
        <v>34</v>
      </c>
      <c r="G217" s="41">
        <v>108</v>
      </c>
    </row>
    <row r="218" spans="1:7" ht="20.25" hidden="1" customHeight="1">
      <c r="A218" s="39">
        <v>2013799</v>
      </c>
      <c r="B218" s="40" t="s">
        <v>101</v>
      </c>
      <c r="C218" s="41">
        <v>0</v>
      </c>
      <c r="D218" s="47">
        <f t="shared" si="6"/>
        <v>0</v>
      </c>
      <c r="E218" s="41">
        <v>0</v>
      </c>
      <c r="F218" s="47">
        <f t="shared" si="7"/>
        <v>0</v>
      </c>
      <c r="G218" s="41"/>
    </row>
    <row r="219" spans="1:7" ht="20.25" customHeight="1">
      <c r="A219" s="36">
        <v>20138</v>
      </c>
      <c r="B219" s="36" t="s">
        <v>845</v>
      </c>
      <c r="C219" s="38">
        <f>SUM(C220:C233)</f>
        <v>4898</v>
      </c>
      <c r="D219" s="35">
        <f t="shared" si="6"/>
        <v>0</v>
      </c>
      <c r="E219" s="38">
        <f>SUM(E220:E233)</f>
        <v>4898</v>
      </c>
      <c r="F219" s="35">
        <f t="shared" si="7"/>
        <v>-1035</v>
      </c>
      <c r="G219" s="38">
        <f>SUM(G220:G233)</f>
        <v>3863</v>
      </c>
    </row>
    <row r="220" spans="1:7" ht="20.25" customHeight="1">
      <c r="A220" s="39">
        <v>2013801</v>
      </c>
      <c r="B220" s="40" t="s">
        <v>18</v>
      </c>
      <c r="C220" s="41">
        <v>3632</v>
      </c>
      <c r="D220" s="47">
        <f t="shared" si="6"/>
        <v>0</v>
      </c>
      <c r="E220" s="41">
        <v>3632</v>
      </c>
      <c r="F220" s="47">
        <f t="shared" si="7"/>
        <v>-667</v>
      </c>
      <c r="G220" s="41">
        <v>2965</v>
      </c>
    </row>
    <row r="221" spans="1:7" ht="20.25" customHeight="1">
      <c r="A221" s="39">
        <v>2013802</v>
      </c>
      <c r="B221" s="40" t="s">
        <v>19</v>
      </c>
      <c r="C221" s="41">
        <v>29</v>
      </c>
      <c r="D221" s="47">
        <f t="shared" si="6"/>
        <v>0</v>
      </c>
      <c r="E221" s="41">
        <v>29</v>
      </c>
      <c r="F221" s="47">
        <f t="shared" si="7"/>
        <v>0</v>
      </c>
      <c r="G221" s="41">
        <v>29</v>
      </c>
    </row>
    <row r="222" spans="1:7" ht="20.25" customHeight="1">
      <c r="A222" s="39">
        <v>2013803</v>
      </c>
      <c r="B222" s="40" t="s">
        <v>20</v>
      </c>
      <c r="C222" s="41">
        <v>54</v>
      </c>
      <c r="D222" s="47">
        <f t="shared" si="6"/>
        <v>0</v>
      </c>
      <c r="E222" s="41">
        <v>54</v>
      </c>
      <c r="F222" s="47">
        <f t="shared" si="7"/>
        <v>0</v>
      </c>
      <c r="G222" s="41">
        <v>54</v>
      </c>
    </row>
    <row r="223" spans="1:7" ht="20.25" customHeight="1">
      <c r="A223" s="39">
        <v>2013804</v>
      </c>
      <c r="B223" s="40" t="s">
        <v>846</v>
      </c>
      <c r="C223" s="41">
        <v>84</v>
      </c>
      <c r="D223" s="47">
        <f t="shared" si="6"/>
        <v>0</v>
      </c>
      <c r="E223" s="41">
        <v>84</v>
      </c>
      <c r="F223" s="47">
        <f t="shared" si="7"/>
        <v>-31</v>
      </c>
      <c r="G223" s="41">
        <v>53</v>
      </c>
    </row>
    <row r="224" spans="1:7" ht="20.25" customHeight="1">
      <c r="A224" s="39">
        <v>2013805</v>
      </c>
      <c r="B224" s="40" t="s">
        <v>847</v>
      </c>
      <c r="C224" s="41">
        <v>320</v>
      </c>
      <c r="D224" s="47">
        <f t="shared" si="6"/>
        <v>0</v>
      </c>
      <c r="E224" s="41">
        <v>320</v>
      </c>
      <c r="F224" s="47">
        <f t="shared" si="7"/>
        <v>-108</v>
      </c>
      <c r="G224" s="41">
        <v>212</v>
      </c>
    </row>
    <row r="225" spans="1:7" ht="20.25" hidden="1" customHeight="1">
      <c r="A225" s="39">
        <v>2013808</v>
      </c>
      <c r="B225" s="40" t="s">
        <v>53</v>
      </c>
      <c r="C225" s="41">
        <v>0</v>
      </c>
      <c r="D225" s="47">
        <f t="shared" si="6"/>
        <v>0</v>
      </c>
      <c r="E225" s="41">
        <v>0</v>
      </c>
      <c r="F225" s="47">
        <f t="shared" si="7"/>
        <v>0</v>
      </c>
      <c r="G225" s="41">
        <v>0</v>
      </c>
    </row>
    <row r="226" spans="1:7" ht="20.25" hidden="1" customHeight="1">
      <c r="A226" s="39">
        <v>2013810</v>
      </c>
      <c r="B226" s="40" t="s">
        <v>848</v>
      </c>
      <c r="C226" s="41">
        <v>0</v>
      </c>
      <c r="D226" s="47">
        <f t="shared" si="6"/>
        <v>0</v>
      </c>
      <c r="E226" s="41">
        <v>0</v>
      </c>
      <c r="F226" s="47">
        <f t="shared" si="7"/>
        <v>0</v>
      </c>
      <c r="G226" s="41">
        <v>0</v>
      </c>
    </row>
    <row r="227" spans="1:7" ht="20.25" customHeight="1">
      <c r="A227" s="39">
        <v>2013812</v>
      </c>
      <c r="B227" s="40" t="s">
        <v>102</v>
      </c>
      <c r="C227" s="41">
        <v>29</v>
      </c>
      <c r="D227" s="47">
        <f t="shared" si="6"/>
        <v>0</v>
      </c>
      <c r="E227" s="41">
        <v>29</v>
      </c>
      <c r="F227" s="47">
        <f t="shared" si="7"/>
        <v>-10</v>
      </c>
      <c r="G227" s="41">
        <v>19</v>
      </c>
    </row>
    <row r="228" spans="1:7" ht="20.25" hidden="1" customHeight="1">
      <c r="A228" s="39">
        <v>2013813</v>
      </c>
      <c r="B228" s="40" t="s">
        <v>103</v>
      </c>
      <c r="C228" s="41">
        <v>0</v>
      </c>
      <c r="D228" s="47">
        <f t="shared" si="6"/>
        <v>0</v>
      </c>
      <c r="E228" s="41">
        <v>0</v>
      </c>
      <c r="F228" s="47">
        <f t="shared" si="7"/>
        <v>0</v>
      </c>
      <c r="G228" s="41">
        <v>0</v>
      </c>
    </row>
    <row r="229" spans="1:7" ht="20.25" customHeight="1">
      <c r="A229" s="39">
        <v>2013814</v>
      </c>
      <c r="B229" s="40" t="s">
        <v>104</v>
      </c>
      <c r="C229" s="41">
        <v>6</v>
      </c>
      <c r="D229" s="47">
        <f t="shared" si="6"/>
        <v>0</v>
      </c>
      <c r="E229" s="41">
        <v>6</v>
      </c>
      <c r="F229" s="47">
        <f t="shared" si="7"/>
        <v>-3</v>
      </c>
      <c r="G229" s="41">
        <v>3</v>
      </c>
    </row>
    <row r="230" spans="1:7" ht="20.25" hidden="1" customHeight="1">
      <c r="A230" s="39">
        <v>2013815</v>
      </c>
      <c r="B230" s="40" t="s">
        <v>849</v>
      </c>
      <c r="C230" s="41">
        <v>0</v>
      </c>
      <c r="D230" s="47">
        <f t="shared" si="6"/>
        <v>0</v>
      </c>
      <c r="E230" s="41">
        <v>0</v>
      </c>
      <c r="F230" s="47">
        <f t="shared" si="7"/>
        <v>0</v>
      </c>
      <c r="G230" s="41">
        <v>0</v>
      </c>
    </row>
    <row r="231" spans="1:7" ht="20.25" customHeight="1">
      <c r="A231" s="39">
        <v>2013816</v>
      </c>
      <c r="B231" s="40" t="s">
        <v>850</v>
      </c>
      <c r="C231" s="41">
        <v>311</v>
      </c>
      <c r="D231" s="47">
        <f t="shared" si="6"/>
        <v>0</v>
      </c>
      <c r="E231" s="41">
        <v>311</v>
      </c>
      <c r="F231" s="47">
        <f t="shared" si="7"/>
        <v>-48</v>
      </c>
      <c r="G231" s="41">
        <v>263</v>
      </c>
    </row>
    <row r="232" spans="1:7" ht="20.25" customHeight="1">
      <c r="A232" s="39">
        <v>2013850</v>
      </c>
      <c r="B232" s="40" t="s">
        <v>27</v>
      </c>
      <c r="C232" s="41">
        <v>68</v>
      </c>
      <c r="D232" s="47">
        <f t="shared" si="6"/>
        <v>0</v>
      </c>
      <c r="E232" s="41">
        <v>68</v>
      </c>
      <c r="F232" s="47">
        <f t="shared" si="7"/>
        <v>0</v>
      </c>
      <c r="G232" s="41">
        <v>68</v>
      </c>
    </row>
    <row r="233" spans="1:7" ht="20.25" customHeight="1">
      <c r="A233" s="39">
        <v>2013899</v>
      </c>
      <c r="B233" s="40" t="s">
        <v>105</v>
      </c>
      <c r="C233" s="41">
        <v>365</v>
      </c>
      <c r="D233" s="47">
        <f t="shared" si="6"/>
        <v>0</v>
      </c>
      <c r="E233" s="41">
        <v>365</v>
      </c>
      <c r="F233" s="47">
        <f t="shared" si="7"/>
        <v>-168</v>
      </c>
      <c r="G233" s="41">
        <v>197</v>
      </c>
    </row>
    <row r="234" spans="1:7" ht="20.25" customHeight="1">
      <c r="A234" s="36">
        <v>20199</v>
      </c>
      <c r="B234" s="36" t="s">
        <v>851</v>
      </c>
      <c r="C234" s="38">
        <f>SUM(C235:C236)</f>
        <v>39</v>
      </c>
      <c r="D234" s="35">
        <f t="shared" si="6"/>
        <v>0</v>
      </c>
      <c r="E234" s="38">
        <f>SUM(E235:E236)</f>
        <v>39</v>
      </c>
      <c r="F234" s="35">
        <f t="shared" si="7"/>
        <v>0</v>
      </c>
      <c r="G234" s="38">
        <f>SUM(G235:G236)</f>
        <v>39</v>
      </c>
    </row>
    <row r="235" spans="1:7" ht="20.25" hidden="1" customHeight="1">
      <c r="A235" s="39">
        <v>2019901</v>
      </c>
      <c r="B235" s="40" t="s">
        <v>106</v>
      </c>
      <c r="C235" s="41"/>
      <c r="D235" s="47">
        <f t="shared" si="6"/>
        <v>0</v>
      </c>
      <c r="E235" s="41"/>
      <c r="F235" s="47">
        <f t="shared" si="7"/>
        <v>0</v>
      </c>
      <c r="G235" s="41"/>
    </row>
    <row r="236" spans="1:7" ht="20.25" customHeight="1">
      <c r="A236" s="39">
        <v>2019999</v>
      </c>
      <c r="B236" s="40" t="s">
        <v>107</v>
      </c>
      <c r="C236" s="41">
        <v>39</v>
      </c>
      <c r="D236" s="47">
        <f t="shared" si="6"/>
        <v>0</v>
      </c>
      <c r="E236" s="41">
        <v>39</v>
      </c>
      <c r="F236" s="47">
        <f t="shared" si="7"/>
        <v>0</v>
      </c>
      <c r="G236" s="41">
        <v>39</v>
      </c>
    </row>
    <row r="237" spans="1:7" ht="20.25" hidden="1" customHeight="1">
      <c r="A237" s="36">
        <v>202</v>
      </c>
      <c r="B237" s="36" t="s">
        <v>108</v>
      </c>
      <c r="C237" s="38">
        <f>C238+C245+C248+C251+C257+C262+C264+C269+C275</f>
        <v>0</v>
      </c>
      <c r="D237" s="35">
        <f t="shared" si="6"/>
        <v>0</v>
      </c>
      <c r="E237" s="38">
        <f>E238+E245+E248+E251+E257+E262+E264+E269+E275</f>
        <v>0</v>
      </c>
      <c r="F237" s="35">
        <f t="shared" si="7"/>
        <v>0</v>
      </c>
      <c r="G237" s="38">
        <f>G238+G245+G248+G251+G257+G262+G264+G269+G275</f>
        <v>0</v>
      </c>
    </row>
    <row r="238" spans="1:7" ht="20.25" hidden="1" customHeight="1">
      <c r="A238" s="36">
        <v>20201</v>
      </c>
      <c r="B238" s="36" t="s">
        <v>852</v>
      </c>
      <c r="C238" s="38">
        <f>SUM(C239:C244)</f>
        <v>0</v>
      </c>
      <c r="D238" s="35">
        <f t="shared" si="6"/>
        <v>0</v>
      </c>
      <c r="E238" s="38">
        <f>SUM(E239:E244)</f>
        <v>0</v>
      </c>
      <c r="F238" s="35">
        <f t="shared" si="7"/>
        <v>0</v>
      </c>
      <c r="G238" s="38">
        <f>SUM(G239:G244)</f>
        <v>0</v>
      </c>
    </row>
    <row r="239" spans="1:7" ht="20.25" hidden="1" customHeight="1">
      <c r="A239" s="39">
        <v>2020101</v>
      </c>
      <c r="B239" s="40" t="s">
        <v>18</v>
      </c>
      <c r="C239" s="38"/>
      <c r="D239" s="47">
        <f t="shared" si="6"/>
        <v>0</v>
      </c>
      <c r="E239" s="38"/>
      <c r="F239" s="47">
        <f t="shared" si="7"/>
        <v>0</v>
      </c>
      <c r="G239" s="38"/>
    </row>
    <row r="240" spans="1:7" ht="20.25" hidden="1" customHeight="1">
      <c r="A240" s="39">
        <v>2020102</v>
      </c>
      <c r="B240" s="40" t="s">
        <v>19</v>
      </c>
      <c r="C240" s="38"/>
      <c r="D240" s="47">
        <f t="shared" si="6"/>
        <v>0</v>
      </c>
      <c r="E240" s="38"/>
      <c r="F240" s="47">
        <f t="shared" si="7"/>
        <v>0</v>
      </c>
      <c r="G240" s="38"/>
    </row>
    <row r="241" spans="1:7" ht="20.25" hidden="1" customHeight="1">
      <c r="A241" s="39">
        <v>2020103</v>
      </c>
      <c r="B241" s="40" t="s">
        <v>20</v>
      </c>
      <c r="C241" s="38"/>
      <c r="D241" s="47">
        <f t="shared" si="6"/>
        <v>0</v>
      </c>
      <c r="E241" s="38"/>
      <c r="F241" s="47">
        <f t="shared" si="7"/>
        <v>0</v>
      </c>
      <c r="G241" s="38"/>
    </row>
    <row r="242" spans="1:7" ht="20.25" hidden="1" customHeight="1">
      <c r="A242" s="39">
        <v>2020104</v>
      </c>
      <c r="B242" s="40" t="s">
        <v>91</v>
      </c>
      <c r="C242" s="38"/>
      <c r="D242" s="47">
        <f t="shared" si="6"/>
        <v>0</v>
      </c>
      <c r="E242" s="38"/>
      <c r="F242" s="47">
        <f t="shared" si="7"/>
        <v>0</v>
      </c>
      <c r="G242" s="38"/>
    </row>
    <row r="243" spans="1:7" ht="20.25" hidden="1" customHeight="1">
      <c r="A243" s="39">
        <v>2020150</v>
      </c>
      <c r="B243" s="40" t="s">
        <v>27</v>
      </c>
      <c r="C243" s="38"/>
      <c r="D243" s="47">
        <f t="shared" si="6"/>
        <v>0</v>
      </c>
      <c r="E243" s="38"/>
      <c r="F243" s="47">
        <f t="shared" si="7"/>
        <v>0</v>
      </c>
      <c r="G243" s="38"/>
    </row>
    <row r="244" spans="1:7" ht="20.25" hidden="1" customHeight="1">
      <c r="A244" s="39">
        <v>2020199</v>
      </c>
      <c r="B244" s="40" t="s">
        <v>109</v>
      </c>
      <c r="C244" s="38"/>
      <c r="D244" s="47">
        <f t="shared" si="6"/>
        <v>0</v>
      </c>
      <c r="E244" s="38"/>
      <c r="F244" s="47">
        <f t="shared" si="7"/>
        <v>0</v>
      </c>
      <c r="G244" s="38"/>
    </row>
    <row r="245" spans="1:7" ht="20.25" hidden="1" customHeight="1">
      <c r="A245" s="36">
        <v>20202</v>
      </c>
      <c r="B245" s="36" t="s">
        <v>853</v>
      </c>
      <c r="C245" s="38">
        <f>C246+C247</f>
        <v>0</v>
      </c>
      <c r="D245" s="35">
        <f t="shared" si="6"/>
        <v>0</v>
      </c>
      <c r="E245" s="38">
        <f>E246+E247</f>
        <v>0</v>
      </c>
      <c r="F245" s="35">
        <f t="shared" si="7"/>
        <v>0</v>
      </c>
      <c r="G245" s="38">
        <f>G246+G247</f>
        <v>0</v>
      </c>
    </row>
    <row r="246" spans="1:7" ht="20.25" hidden="1" customHeight="1">
      <c r="A246" s="39">
        <v>2020201</v>
      </c>
      <c r="B246" s="40" t="s">
        <v>110</v>
      </c>
      <c r="C246" s="38"/>
      <c r="D246" s="47">
        <f t="shared" si="6"/>
        <v>0</v>
      </c>
      <c r="E246" s="38"/>
      <c r="F246" s="47">
        <f t="shared" si="7"/>
        <v>0</v>
      </c>
      <c r="G246" s="38"/>
    </row>
    <row r="247" spans="1:7" ht="20.25" hidden="1" customHeight="1">
      <c r="A247" s="39">
        <v>2020202</v>
      </c>
      <c r="B247" s="40" t="s">
        <v>111</v>
      </c>
      <c r="C247" s="38"/>
      <c r="D247" s="47">
        <f t="shared" si="6"/>
        <v>0</v>
      </c>
      <c r="E247" s="38"/>
      <c r="F247" s="47">
        <f t="shared" si="7"/>
        <v>0</v>
      </c>
      <c r="G247" s="38"/>
    </row>
    <row r="248" spans="1:7" ht="20.25" hidden="1" customHeight="1">
      <c r="A248" s="36">
        <v>20203</v>
      </c>
      <c r="B248" s="36" t="s">
        <v>854</v>
      </c>
      <c r="C248" s="38">
        <f>C249+C250</f>
        <v>0</v>
      </c>
      <c r="D248" s="35">
        <f t="shared" si="6"/>
        <v>0</v>
      </c>
      <c r="E248" s="38">
        <f>E249+E250</f>
        <v>0</v>
      </c>
      <c r="F248" s="35">
        <f t="shared" si="7"/>
        <v>0</v>
      </c>
      <c r="G248" s="38">
        <f>G249+G250</f>
        <v>0</v>
      </c>
    </row>
    <row r="249" spans="1:7" ht="20.25" hidden="1" customHeight="1">
      <c r="A249" s="39">
        <v>2020304</v>
      </c>
      <c r="B249" s="40" t="s">
        <v>112</v>
      </c>
      <c r="C249" s="38"/>
      <c r="D249" s="47">
        <f t="shared" si="6"/>
        <v>0</v>
      </c>
      <c r="E249" s="38"/>
      <c r="F249" s="47">
        <f t="shared" si="7"/>
        <v>0</v>
      </c>
      <c r="G249" s="38"/>
    </row>
    <row r="250" spans="1:7" ht="20.25" hidden="1" customHeight="1">
      <c r="A250" s="39">
        <v>2020306</v>
      </c>
      <c r="B250" s="40" t="s">
        <v>113</v>
      </c>
      <c r="C250" s="38"/>
      <c r="D250" s="47">
        <f t="shared" si="6"/>
        <v>0</v>
      </c>
      <c r="E250" s="38"/>
      <c r="F250" s="47">
        <f t="shared" si="7"/>
        <v>0</v>
      </c>
      <c r="G250" s="38"/>
    </row>
    <row r="251" spans="1:7" ht="20.25" hidden="1" customHeight="1">
      <c r="A251" s="36">
        <v>20204</v>
      </c>
      <c r="B251" s="36" t="s">
        <v>855</v>
      </c>
      <c r="C251" s="38">
        <f>SUM(C252:C256)</f>
        <v>0</v>
      </c>
      <c r="D251" s="35">
        <f t="shared" si="6"/>
        <v>0</v>
      </c>
      <c r="E251" s="38">
        <f>SUM(E252:E256)</f>
        <v>0</v>
      </c>
      <c r="F251" s="35">
        <f t="shared" si="7"/>
        <v>0</v>
      </c>
      <c r="G251" s="38">
        <f>SUM(G252:G256)</f>
        <v>0</v>
      </c>
    </row>
    <row r="252" spans="1:7" ht="20.25" hidden="1" customHeight="1">
      <c r="A252" s="39">
        <v>2020401</v>
      </c>
      <c r="B252" s="40" t="s">
        <v>114</v>
      </c>
      <c r="C252" s="38"/>
      <c r="D252" s="47">
        <f t="shared" si="6"/>
        <v>0</v>
      </c>
      <c r="E252" s="38"/>
      <c r="F252" s="47">
        <f t="shared" si="7"/>
        <v>0</v>
      </c>
      <c r="G252" s="38"/>
    </row>
    <row r="253" spans="1:7" ht="20.25" hidden="1" customHeight="1">
      <c r="A253" s="39">
        <v>2020402</v>
      </c>
      <c r="B253" s="40" t="s">
        <v>115</v>
      </c>
      <c r="C253" s="38"/>
      <c r="D253" s="47">
        <f t="shared" si="6"/>
        <v>0</v>
      </c>
      <c r="E253" s="38"/>
      <c r="F253" s="47">
        <f t="shared" si="7"/>
        <v>0</v>
      </c>
      <c r="G253" s="38"/>
    </row>
    <row r="254" spans="1:7" ht="20.25" hidden="1" customHeight="1">
      <c r="A254" s="39">
        <v>2020403</v>
      </c>
      <c r="B254" s="40" t="s">
        <v>116</v>
      </c>
      <c r="C254" s="38"/>
      <c r="D254" s="47">
        <f t="shared" si="6"/>
        <v>0</v>
      </c>
      <c r="E254" s="38"/>
      <c r="F254" s="47">
        <f t="shared" si="7"/>
        <v>0</v>
      </c>
      <c r="G254" s="38"/>
    </row>
    <row r="255" spans="1:7" ht="20.25" hidden="1" customHeight="1">
      <c r="A255" s="39">
        <v>2020404</v>
      </c>
      <c r="B255" s="40" t="s">
        <v>117</v>
      </c>
      <c r="C255" s="38"/>
      <c r="D255" s="47">
        <f t="shared" si="6"/>
        <v>0</v>
      </c>
      <c r="E255" s="38"/>
      <c r="F255" s="47">
        <f t="shared" si="7"/>
        <v>0</v>
      </c>
      <c r="G255" s="38"/>
    </row>
    <row r="256" spans="1:7" ht="20.25" hidden="1" customHeight="1">
      <c r="A256" s="39">
        <v>2020499</v>
      </c>
      <c r="B256" s="40" t="s">
        <v>118</v>
      </c>
      <c r="C256" s="38"/>
      <c r="D256" s="47">
        <f t="shared" si="6"/>
        <v>0</v>
      </c>
      <c r="E256" s="38"/>
      <c r="F256" s="47">
        <f t="shared" si="7"/>
        <v>0</v>
      </c>
      <c r="G256" s="38"/>
    </row>
    <row r="257" spans="1:7" ht="20.25" hidden="1" customHeight="1">
      <c r="A257" s="36">
        <v>20205</v>
      </c>
      <c r="B257" s="36" t="s">
        <v>856</v>
      </c>
      <c r="C257" s="38">
        <f>SUM(C258:C261)</f>
        <v>0</v>
      </c>
      <c r="D257" s="35">
        <f t="shared" si="6"/>
        <v>0</v>
      </c>
      <c r="E257" s="38">
        <f>SUM(E258:E261)</f>
        <v>0</v>
      </c>
      <c r="F257" s="35">
        <f t="shared" si="7"/>
        <v>0</v>
      </c>
      <c r="G257" s="38">
        <f>SUM(G258:G261)</f>
        <v>0</v>
      </c>
    </row>
    <row r="258" spans="1:7" ht="20.25" hidden="1" customHeight="1">
      <c r="A258" s="39">
        <v>2020503</v>
      </c>
      <c r="B258" s="40" t="s">
        <v>119</v>
      </c>
      <c r="C258" s="38"/>
      <c r="D258" s="47">
        <f t="shared" si="6"/>
        <v>0</v>
      </c>
      <c r="E258" s="38"/>
      <c r="F258" s="47">
        <f t="shared" si="7"/>
        <v>0</v>
      </c>
      <c r="G258" s="38"/>
    </row>
    <row r="259" spans="1:7" ht="20.25" hidden="1" customHeight="1">
      <c r="A259" s="39">
        <v>2020504</v>
      </c>
      <c r="B259" s="40" t="s">
        <v>120</v>
      </c>
      <c r="C259" s="38"/>
      <c r="D259" s="47">
        <f t="shared" si="6"/>
        <v>0</v>
      </c>
      <c r="E259" s="38"/>
      <c r="F259" s="47">
        <f t="shared" si="7"/>
        <v>0</v>
      </c>
      <c r="G259" s="38"/>
    </row>
    <row r="260" spans="1:7" ht="20.25" hidden="1" customHeight="1">
      <c r="A260" s="39">
        <v>2020505</v>
      </c>
      <c r="B260" s="40" t="s">
        <v>857</v>
      </c>
      <c r="C260" s="38"/>
      <c r="D260" s="47">
        <f t="shared" si="6"/>
        <v>0</v>
      </c>
      <c r="E260" s="38"/>
      <c r="F260" s="47">
        <f t="shared" si="7"/>
        <v>0</v>
      </c>
      <c r="G260" s="38"/>
    </row>
    <row r="261" spans="1:7" ht="20.25" hidden="1" customHeight="1">
      <c r="A261" s="39">
        <v>2020599</v>
      </c>
      <c r="B261" s="40" t="s">
        <v>121</v>
      </c>
      <c r="C261" s="38"/>
      <c r="D261" s="47">
        <f t="shared" si="6"/>
        <v>0</v>
      </c>
      <c r="E261" s="38"/>
      <c r="F261" s="47">
        <f t="shared" si="7"/>
        <v>0</v>
      </c>
      <c r="G261" s="38"/>
    </row>
    <row r="262" spans="1:7" ht="20.25" hidden="1" customHeight="1">
      <c r="A262" s="36">
        <v>20206</v>
      </c>
      <c r="B262" s="36" t="s">
        <v>858</v>
      </c>
      <c r="C262" s="38">
        <f>C263</f>
        <v>0</v>
      </c>
      <c r="D262" s="35">
        <f t="shared" si="6"/>
        <v>0</v>
      </c>
      <c r="E262" s="38">
        <f>E263</f>
        <v>0</v>
      </c>
      <c r="F262" s="35">
        <f t="shared" si="7"/>
        <v>0</v>
      </c>
      <c r="G262" s="38">
        <f>G263</f>
        <v>0</v>
      </c>
    </row>
    <row r="263" spans="1:7" ht="20.25" hidden="1" customHeight="1">
      <c r="A263" s="39">
        <v>2020601</v>
      </c>
      <c r="B263" s="40" t="s">
        <v>122</v>
      </c>
      <c r="C263" s="38"/>
      <c r="D263" s="47">
        <f t="shared" si="6"/>
        <v>0</v>
      </c>
      <c r="E263" s="38"/>
      <c r="F263" s="47">
        <f t="shared" si="7"/>
        <v>0</v>
      </c>
      <c r="G263" s="38"/>
    </row>
    <row r="264" spans="1:7" ht="20.25" hidden="1" customHeight="1">
      <c r="A264" s="36">
        <v>20207</v>
      </c>
      <c r="B264" s="36" t="s">
        <v>859</v>
      </c>
      <c r="C264" s="38">
        <f>C265+C266+C267+C268</f>
        <v>0</v>
      </c>
      <c r="D264" s="35">
        <f t="shared" ref="D264:D327" si="8">E264-C264</f>
        <v>0</v>
      </c>
      <c r="E264" s="38">
        <f>E265+E266+E267+E268</f>
        <v>0</v>
      </c>
      <c r="F264" s="35">
        <f t="shared" ref="F264:F327" si="9">G264-E264</f>
        <v>0</v>
      </c>
      <c r="G264" s="38">
        <f>G265+G266+G267+G268</f>
        <v>0</v>
      </c>
    </row>
    <row r="265" spans="1:7" ht="20.25" hidden="1" customHeight="1">
      <c r="A265" s="39">
        <v>2020701</v>
      </c>
      <c r="B265" s="40" t="s">
        <v>123</v>
      </c>
      <c r="C265" s="38"/>
      <c r="D265" s="47">
        <f t="shared" si="8"/>
        <v>0</v>
      </c>
      <c r="E265" s="38"/>
      <c r="F265" s="47">
        <f t="shared" si="9"/>
        <v>0</v>
      </c>
      <c r="G265" s="38"/>
    </row>
    <row r="266" spans="1:7" ht="20.25" hidden="1" customHeight="1">
      <c r="A266" s="39">
        <v>2020702</v>
      </c>
      <c r="B266" s="40" t="s">
        <v>124</v>
      </c>
      <c r="C266" s="38"/>
      <c r="D266" s="47">
        <f t="shared" si="8"/>
        <v>0</v>
      </c>
      <c r="E266" s="38"/>
      <c r="F266" s="47">
        <f t="shared" si="9"/>
        <v>0</v>
      </c>
      <c r="G266" s="38"/>
    </row>
    <row r="267" spans="1:7" ht="20.25" hidden="1" customHeight="1">
      <c r="A267" s="39">
        <v>2020703</v>
      </c>
      <c r="B267" s="40" t="s">
        <v>125</v>
      </c>
      <c r="C267" s="38"/>
      <c r="D267" s="47">
        <f t="shared" si="8"/>
        <v>0</v>
      </c>
      <c r="E267" s="38"/>
      <c r="F267" s="47">
        <f t="shared" si="9"/>
        <v>0</v>
      </c>
      <c r="G267" s="38"/>
    </row>
    <row r="268" spans="1:7" ht="20.25" hidden="1" customHeight="1">
      <c r="A268" s="39">
        <v>2020799</v>
      </c>
      <c r="B268" s="40" t="s">
        <v>126</v>
      </c>
      <c r="C268" s="38"/>
      <c r="D268" s="47">
        <f t="shared" si="8"/>
        <v>0</v>
      </c>
      <c r="E268" s="38"/>
      <c r="F268" s="47">
        <f t="shared" si="9"/>
        <v>0</v>
      </c>
      <c r="G268" s="38"/>
    </row>
    <row r="269" spans="1:7" ht="20.25" hidden="1" customHeight="1">
      <c r="A269" s="36">
        <v>20208</v>
      </c>
      <c r="B269" s="36" t="s">
        <v>860</v>
      </c>
      <c r="C269" s="38">
        <f>SUM(C270:C274)</f>
        <v>0</v>
      </c>
      <c r="D269" s="35">
        <f t="shared" si="8"/>
        <v>0</v>
      </c>
      <c r="E269" s="38">
        <f>SUM(E270:E274)</f>
        <v>0</v>
      </c>
      <c r="F269" s="35">
        <f t="shared" si="9"/>
        <v>0</v>
      </c>
      <c r="G269" s="38">
        <f>SUM(G270:G274)</f>
        <v>0</v>
      </c>
    </row>
    <row r="270" spans="1:7" ht="20.25" hidden="1" customHeight="1">
      <c r="A270" s="39">
        <v>2020801</v>
      </c>
      <c r="B270" s="40" t="s">
        <v>18</v>
      </c>
      <c r="C270" s="38"/>
      <c r="D270" s="47">
        <f t="shared" si="8"/>
        <v>0</v>
      </c>
      <c r="E270" s="38"/>
      <c r="F270" s="47">
        <f t="shared" si="9"/>
        <v>0</v>
      </c>
      <c r="G270" s="38"/>
    </row>
    <row r="271" spans="1:7" ht="20.25" hidden="1" customHeight="1">
      <c r="A271" s="39">
        <v>2020802</v>
      </c>
      <c r="B271" s="40" t="s">
        <v>19</v>
      </c>
      <c r="C271" s="38"/>
      <c r="D271" s="47">
        <f t="shared" si="8"/>
        <v>0</v>
      </c>
      <c r="E271" s="38"/>
      <c r="F271" s="47">
        <f t="shared" si="9"/>
        <v>0</v>
      </c>
      <c r="G271" s="38"/>
    </row>
    <row r="272" spans="1:7" ht="20.25" hidden="1" customHeight="1">
      <c r="A272" s="39">
        <v>2020803</v>
      </c>
      <c r="B272" s="40" t="s">
        <v>20</v>
      </c>
      <c r="C272" s="38"/>
      <c r="D272" s="47">
        <f t="shared" si="8"/>
        <v>0</v>
      </c>
      <c r="E272" s="38"/>
      <c r="F272" s="47">
        <f t="shared" si="9"/>
        <v>0</v>
      </c>
      <c r="G272" s="38"/>
    </row>
    <row r="273" spans="1:7" ht="20.25" hidden="1" customHeight="1">
      <c r="A273" s="39">
        <v>2020850</v>
      </c>
      <c r="B273" s="40" t="s">
        <v>27</v>
      </c>
      <c r="C273" s="38"/>
      <c r="D273" s="47">
        <f t="shared" si="8"/>
        <v>0</v>
      </c>
      <c r="E273" s="38"/>
      <c r="F273" s="47">
        <f t="shared" si="9"/>
        <v>0</v>
      </c>
      <c r="G273" s="38"/>
    </row>
    <row r="274" spans="1:7" ht="20.25" hidden="1" customHeight="1">
      <c r="A274" s="39">
        <v>2020899</v>
      </c>
      <c r="B274" s="40" t="s">
        <v>127</v>
      </c>
      <c r="C274" s="38"/>
      <c r="D274" s="47">
        <f t="shared" si="8"/>
        <v>0</v>
      </c>
      <c r="E274" s="38"/>
      <c r="F274" s="47">
        <f t="shared" si="9"/>
        <v>0</v>
      </c>
      <c r="G274" s="38"/>
    </row>
    <row r="275" spans="1:7" ht="20.25" hidden="1" customHeight="1">
      <c r="A275" s="36">
        <v>20299</v>
      </c>
      <c r="B275" s="36" t="s">
        <v>861</v>
      </c>
      <c r="C275" s="38">
        <f>C276</f>
        <v>0</v>
      </c>
      <c r="D275" s="35">
        <f t="shared" si="8"/>
        <v>0</v>
      </c>
      <c r="E275" s="38">
        <f>E276</f>
        <v>0</v>
      </c>
      <c r="F275" s="35">
        <f t="shared" si="9"/>
        <v>0</v>
      </c>
      <c r="G275" s="38">
        <f>G276</f>
        <v>0</v>
      </c>
    </row>
    <row r="276" spans="1:7" ht="20.25" hidden="1" customHeight="1">
      <c r="A276" s="39">
        <v>2029999</v>
      </c>
      <c r="B276" s="40" t="s">
        <v>128</v>
      </c>
      <c r="C276" s="38"/>
      <c r="D276" s="47">
        <f t="shared" si="8"/>
        <v>0</v>
      </c>
      <c r="E276" s="38"/>
      <c r="F276" s="47">
        <f t="shared" si="9"/>
        <v>0</v>
      </c>
      <c r="G276" s="38"/>
    </row>
    <row r="277" spans="1:7" ht="20.25" customHeight="1">
      <c r="A277" s="36">
        <v>203</v>
      </c>
      <c r="B277" s="36" t="s">
        <v>129</v>
      </c>
      <c r="C277" s="38">
        <f>C278+C280+C282+C284+C292</f>
        <v>1055</v>
      </c>
      <c r="D277" s="35">
        <f t="shared" si="8"/>
        <v>0</v>
      </c>
      <c r="E277" s="38">
        <f>E278+E280+E282+E284+E292</f>
        <v>1055</v>
      </c>
      <c r="F277" s="35">
        <f t="shared" si="9"/>
        <v>-164</v>
      </c>
      <c r="G277" s="38">
        <f>G278+G280+G282+G284+G292</f>
        <v>891</v>
      </c>
    </row>
    <row r="278" spans="1:7" ht="20.25" hidden="1" customHeight="1">
      <c r="A278" s="36">
        <v>20301</v>
      </c>
      <c r="B278" s="36" t="s">
        <v>862</v>
      </c>
      <c r="C278" s="38">
        <f>C279</f>
        <v>0</v>
      </c>
      <c r="D278" s="35">
        <f t="shared" si="8"/>
        <v>0</v>
      </c>
      <c r="E278" s="38">
        <f>E279</f>
        <v>0</v>
      </c>
      <c r="F278" s="35">
        <f t="shared" si="9"/>
        <v>0</v>
      </c>
      <c r="G278" s="38">
        <f>G279</f>
        <v>0</v>
      </c>
    </row>
    <row r="279" spans="1:7" ht="20.25" hidden="1" customHeight="1">
      <c r="A279" s="39">
        <v>2030101</v>
      </c>
      <c r="B279" s="40" t="s">
        <v>130</v>
      </c>
      <c r="C279" s="41"/>
      <c r="D279" s="47">
        <f t="shared" si="8"/>
        <v>0</v>
      </c>
      <c r="E279" s="41"/>
      <c r="F279" s="47">
        <f t="shared" si="9"/>
        <v>0</v>
      </c>
      <c r="G279" s="41"/>
    </row>
    <row r="280" spans="1:7" ht="20.25" hidden="1" customHeight="1">
      <c r="A280" s="36">
        <v>20304</v>
      </c>
      <c r="B280" s="36" t="s">
        <v>863</v>
      </c>
      <c r="C280" s="38">
        <f>C281</f>
        <v>0</v>
      </c>
      <c r="D280" s="35">
        <f t="shared" si="8"/>
        <v>0</v>
      </c>
      <c r="E280" s="38">
        <f>E281</f>
        <v>0</v>
      </c>
      <c r="F280" s="35">
        <f t="shared" si="9"/>
        <v>0</v>
      </c>
      <c r="G280" s="38">
        <f>G281</f>
        <v>0</v>
      </c>
    </row>
    <row r="281" spans="1:7" s="62" customFormat="1" ht="20.25" hidden="1" customHeight="1">
      <c r="A281" s="42">
        <v>2030401</v>
      </c>
      <c r="B281" s="33" t="s">
        <v>131</v>
      </c>
      <c r="C281" s="41"/>
      <c r="D281" s="47">
        <f t="shared" si="8"/>
        <v>0</v>
      </c>
      <c r="E281" s="41"/>
      <c r="F281" s="47">
        <f t="shared" si="9"/>
        <v>0</v>
      </c>
      <c r="G281" s="41"/>
    </row>
    <row r="282" spans="1:7" ht="20.25" hidden="1" customHeight="1">
      <c r="A282" s="36">
        <v>20305</v>
      </c>
      <c r="B282" s="36" t="s">
        <v>864</v>
      </c>
      <c r="C282" s="38">
        <f>C283</f>
        <v>0</v>
      </c>
      <c r="D282" s="35">
        <f t="shared" si="8"/>
        <v>0</v>
      </c>
      <c r="E282" s="38">
        <f>E283</f>
        <v>0</v>
      </c>
      <c r="F282" s="35">
        <f t="shared" si="9"/>
        <v>0</v>
      </c>
      <c r="G282" s="38">
        <f>G283</f>
        <v>0</v>
      </c>
    </row>
    <row r="283" spans="1:7" ht="20.25" hidden="1" customHeight="1">
      <c r="A283" s="39">
        <v>2030501</v>
      </c>
      <c r="B283" s="40" t="s">
        <v>132</v>
      </c>
      <c r="C283" s="41"/>
      <c r="D283" s="47">
        <f t="shared" si="8"/>
        <v>0</v>
      </c>
      <c r="E283" s="41"/>
      <c r="F283" s="47">
        <f t="shared" si="9"/>
        <v>0</v>
      </c>
      <c r="G283" s="41"/>
    </row>
    <row r="284" spans="1:7" ht="20.25" customHeight="1">
      <c r="A284" s="36">
        <v>20306</v>
      </c>
      <c r="B284" s="36" t="s">
        <v>865</v>
      </c>
      <c r="C284" s="38">
        <f>SUM(C285:C291)</f>
        <v>203</v>
      </c>
      <c r="D284" s="35">
        <f t="shared" si="8"/>
        <v>0</v>
      </c>
      <c r="E284" s="38">
        <f>SUM(E285:E291)</f>
        <v>203</v>
      </c>
      <c r="F284" s="35">
        <f t="shared" si="9"/>
        <v>-118</v>
      </c>
      <c r="G284" s="38">
        <f>SUM(G285:G291)</f>
        <v>85</v>
      </c>
    </row>
    <row r="285" spans="1:7" ht="20.25" customHeight="1">
      <c r="A285" s="39">
        <v>2030601</v>
      </c>
      <c r="B285" s="40" t="s">
        <v>133</v>
      </c>
      <c r="C285" s="41">
        <v>80</v>
      </c>
      <c r="D285" s="47">
        <f t="shared" si="8"/>
        <v>0</v>
      </c>
      <c r="E285" s="41">
        <v>80</v>
      </c>
      <c r="F285" s="47">
        <f t="shared" si="9"/>
        <v>-80</v>
      </c>
      <c r="G285" s="41"/>
    </row>
    <row r="286" spans="1:7" ht="20.25" hidden="1" customHeight="1">
      <c r="A286" s="39">
        <v>2030602</v>
      </c>
      <c r="B286" s="40" t="s">
        <v>134</v>
      </c>
      <c r="C286" s="41">
        <v>0</v>
      </c>
      <c r="D286" s="47">
        <f t="shared" si="8"/>
        <v>0</v>
      </c>
      <c r="E286" s="41">
        <v>0</v>
      </c>
      <c r="F286" s="47">
        <f t="shared" si="9"/>
        <v>0</v>
      </c>
      <c r="G286" s="41">
        <v>0</v>
      </c>
    </row>
    <row r="287" spans="1:7" ht="20.25" customHeight="1">
      <c r="A287" s="39">
        <v>2030603</v>
      </c>
      <c r="B287" s="40" t="s">
        <v>135</v>
      </c>
      <c r="C287" s="41">
        <v>71</v>
      </c>
      <c r="D287" s="47">
        <f t="shared" si="8"/>
        <v>0</v>
      </c>
      <c r="E287" s="41">
        <v>71</v>
      </c>
      <c r="F287" s="47">
        <f t="shared" si="9"/>
        <v>-16</v>
      </c>
      <c r="G287" s="41">
        <v>55</v>
      </c>
    </row>
    <row r="288" spans="1:7" ht="20.25" hidden="1" customHeight="1">
      <c r="A288" s="39">
        <v>2030604</v>
      </c>
      <c r="B288" s="40" t="s">
        <v>136</v>
      </c>
      <c r="C288" s="41">
        <v>0</v>
      </c>
      <c r="D288" s="47">
        <f t="shared" si="8"/>
        <v>0</v>
      </c>
      <c r="E288" s="41">
        <v>0</v>
      </c>
      <c r="F288" s="47">
        <f t="shared" si="9"/>
        <v>0</v>
      </c>
      <c r="G288" s="41">
        <v>0</v>
      </c>
    </row>
    <row r="289" spans="1:7" ht="20.25" hidden="1" customHeight="1">
      <c r="A289" s="39">
        <v>2030607</v>
      </c>
      <c r="B289" s="40" t="s">
        <v>137</v>
      </c>
      <c r="C289" s="41">
        <v>0</v>
      </c>
      <c r="D289" s="47">
        <f t="shared" si="8"/>
        <v>0</v>
      </c>
      <c r="E289" s="41">
        <v>0</v>
      </c>
      <c r="F289" s="47">
        <f t="shared" si="9"/>
        <v>0</v>
      </c>
      <c r="G289" s="41">
        <v>0</v>
      </c>
    </row>
    <row r="290" spans="1:7" ht="20.25" hidden="1" customHeight="1">
      <c r="A290" s="39">
        <v>2030608</v>
      </c>
      <c r="B290" s="40" t="s">
        <v>138</v>
      </c>
      <c r="C290" s="41">
        <v>0</v>
      </c>
      <c r="D290" s="47">
        <f t="shared" si="8"/>
        <v>0</v>
      </c>
      <c r="E290" s="41">
        <v>0</v>
      </c>
      <c r="F290" s="47">
        <f t="shared" si="9"/>
        <v>0</v>
      </c>
      <c r="G290" s="41">
        <v>0</v>
      </c>
    </row>
    <row r="291" spans="1:7" ht="20.25" customHeight="1">
      <c r="A291" s="39">
        <v>2030699</v>
      </c>
      <c r="B291" s="40" t="s">
        <v>139</v>
      </c>
      <c r="C291" s="41">
        <v>52</v>
      </c>
      <c r="D291" s="47">
        <f t="shared" si="8"/>
        <v>0</v>
      </c>
      <c r="E291" s="41">
        <v>52</v>
      </c>
      <c r="F291" s="47">
        <f t="shared" si="9"/>
        <v>-22</v>
      </c>
      <c r="G291" s="41">
        <v>30</v>
      </c>
    </row>
    <row r="292" spans="1:7" ht="20.25" customHeight="1">
      <c r="A292" s="36">
        <v>20399</v>
      </c>
      <c r="B292" s="36" t="s">
        <v>866</v>
      </c>
      <c r="C292" s="38">
        <f>C293</f>
        <v>852</v>
      </c>
      <c r="D292" s="47">
        <f t="shared" si="8"/>
        <v>0</v>
      </c>
      <c r="E292" s="38">
        <f>E293</f>
        <v>852</v>
      </c>
      <c r="F292" s="35">
        <f t="shared" si="9"/>
        <v>-46</v>
      </c>
      <c r="G292" s="38">
        <f>G293</f>
        <v>806</v>
      </c>
    </row>
    <row r="293" spans="1:7" ht="20.25" customHeight="1">
      <c r="A293" s="39">
        <v>2039999</v>
      </c>
      <c r="B293" s="40" t="s">
        <v>140</v>
      </c>
      <c r="C293" s="41">
        <v>852</v>
      </c>
      <c r="D293" s="47">
        <f t="shared" si="8"/>
        <v>0</v>
      </c>
      <c r="E293" s="41">
        <v>852</v>
      </c>
      <c r="F293" s="47">
        <f t="shared" si="9"/>
        <v>-46</v>
      </c>
      <c r="G293" s="41">
        <v>806</v>
      </c>
    </row>
    <row r="294" spans="1:7" ht="20.25" customHeight="1">
      <c r="A294" s="36">
        <v>204</v>
      </c>
      <c r="B294" s="36" t="s">
        <v>141</v>
      </c>
      <c r="C294" s="38">
        <f>C295+C298+C309+C316+C324+C333+C347+C357+C367+C375+C381</f>
        <v>29392</v>
      </c>
      <c r="D294" s="35">
        <f t="shared" si="8"/>
        <v>0</v>
      </c>
      <c r="E294" s="38">
        <f>E295+E298+E309+E316+E324+E333+E347+E357+E367+E375+E381</f>
        <v>29392</v>
      </c>
      <c r="F294" s="35">
        <f t="shared" si="9"/>
        <v>-3414</v>
      </c>
      <c r="G294" s="38">
        <f>G295+G298+G309+G316+G324+G333+G347+G357+G367+G375+G381</f>
        <v>25978</v>
      </c>
    </row>
    <row r="295" spans="1:7" ht="20.25" customHeight="1">
      <c r="A295" s="36">
        <v>20401</v>
      </c>
      <c r="B295" s="36" t="s">
        <v>867</v>
      </c>
      <c r="C295" s="38">
        <f>SUM(C296:C297)</f>
        <v>46</v>
      </c>
      <c r="D295" s="47">
        <f t="shared" si="8"/>
        <v>0</v>
      </c>
      <c r="E295" s="38">
        <f>SUM(E296:E297)</f>
        <v>46</v>
      </c>
      <c r="F295" s="35">
        <f t="shared" si="9"/>
        <v>-24</v>
      </c>
      <c r="G295" s="38">
        <f>SUM(G296:G297)</f>
        <v>22</v>
      </c>
    </row>
    <row r="296" spans="1:7" ht="20.25" hidden="1" customHeight="1">
      <c r="A296" s="39">
        <v>2040101</v>
      </c>
      <c r="B296" s="40" t="s">
        <v>142</v>
      </c>
      <c r="C296" s="41"/>
      <c r="D296" s="35">
        <f t="shared" si="8"/>
        <v>0</v>
      </c>
      <c r="E296" s="41"/>
      <c r="F296" s="35">
        <f t="shared" si="9"/>
        <v>0</v>
      </c>
      <c r="G296" s="41"/>
    </row>
    <row r="297" spans="1:7" ht="20.25" customHeight="1">
      <c r="A297" s="39">
        <v>2040199</v>
      </c>
      <c r="B297" s="40" t="s">
        <v>143</v>
      </c>
      <c r="C297" s="41">
        <v>46</v>
      </c>
      <c r="D297" s="35">
        <f t="shared" si="8"/>
        <v>0</v>
      </c>
      <c r="E297" s="41">
        <v>46</v>
      </c>
      <c r="F297" s="47">
        <f t="shared" si="9"/>
        <v>-24</v>
      </c>
      <c r="G297" s="41">
        <v>22</v>
      </c>
    </row>
    <row r="298" spans="1:7" ht="20.25" customHeight="1">
      <c r="A298" s="36">
        <v>20402</v>
      </c>
      <c r="B298" s="36" t="s">
        <v>868</v>
      </c>
      <c r="C298" s="38">
        <f>SUM(C299:C308)</f>
        <v>25152</v>
      </c>
      <c r="D298" s="47">
        <f t="shared" si="8"/>
        <v>0</v>
      </c>
      <c r="E298" s="38">
        <f>SUM(E299:E308)</f>
        <v>25152</v>
      </c>
      <c r="F298" s="35">
        <f t="shared" si="9"/>
        <v>-3244</v>
      </c>
      <c r="G298" s="38">
        <f>SUM(G299:G308)</f>
        <v>21908</v>
      </c>
    </row>
    <row r="299" spans="1:7" ht="20.25" customHeight="1">
      <c r="A299" s="39">
        <v>2040201</v>
      </c>
      <c r="B299" s="40" t="s">
        <v>18</v>
      </c>
      <c r="C299" s="41">
        <v>15438</v>
      </c>
      <c r="D299" s="47">
        <f t="shared" si="8"/>
        <v>0</v>
      </c>
      <c r="E299" s="41">
        <v>15438</v>
      </c>
      <c r="F299" s="47">
        <f t="shared" si="9"/>
        <v>397</v>
      </c>
      <c r="G299" s="41">
        <v>15835</v>
      </c>
    </row>
    <row r="300" spans="1:7" ht="20.25" customHeight="1">
      <c r="A300" s="39">
        <v>2040202</v>
      </c>
      <c r="B300" s="40" t="s">
        <v>19</v>
      </c>
      <c r="C300" s="41">
        <v>5474</v>
      </c>
      <c r="D300" s="35">
        <f t="shared" si="8"/>
        <v>0</v>
      </c>
      <c r="E300" s="41">
        <v>5474</v>
      </c>
      <c r="F300" s="47">
        <f t="shared" si="9"/>
        <v>-1058</v>
      </c>
      <c r="G300" s="41">
        <v>4416</v>
      </c>
    </row>
    <row r="301" spans="1:7" ht="20.25" hidden="1" customHeight="1">
      <c r="A301" s="39">
        <v>2040203</v>
      </c>
      <c r="B301" s="40" t="s">
        <v>20</v>
      </c>
      <c r="C301" s="41">
        <v>0</v>
      </c>
      <c r="D301" s="47">
        <f t="shared" si="8"/>
        <v>0</v>
      </c>
      <c r="E301" s="41">
        <v>0</v>
      </c>
      <c r="F301" s="47">
        <f t="shared" si="9"/>
        <v>0</v>
      </c>
      <c r="G301" s="41">
        <v>0</v>
      </c>
    </row>
    <row r="302" spans="1:7" ht="20.25" customHeight="1">
      <c r="A302" s="39">
        <v>2040219</v>
      </c>
      <c r="B302" s="40" t="s">
        <v>53</v>
      </c>
      <c r="C302" s="41">
        <v>1198</v>
      </c>
      <c r="D302" s="47">
        <f t="shared" si="8"/>
        <v>0</v>
      </c>
      <c r="E302" s="41">
        <v>1198</v>
      </c>
      <c r="F302" s="47">
        <f t="shared" si="9"/>
        <v>-862</v>
      </c>
      <c r="G302" s="41">
        <v>336</v>
      </c>
    </row>
    <row r="303" spans="1:7" ht="20.25" customHeight="1">
      <c r="A303" s="39">
        <v>2040220</v>
      </c>
      <c r="B303" s="40" t="s">
        <v>144</v>
      </c>
      <c r="C303" s="41">
        <v>2283</v>
      </c>
      <c r="D303" s="47">
        <f t="shared" si="8"/>
        <v>0</v>
      </c>
      <c r="E303" s="41">
        <v>2283</v>
      </c>
      <c r="F303" s="47">
        <f t="shared" si="9"/>
        <v>-1286</v>
      </c>
      <c r="G303" s="41">
        <v>997</v>
      </c>
    </row>
    <row r="304" spans="1:7" ht="20.25" hidden="1" customHeight="1">
      <c r="A304" s="39">
        <v>2040221</v>
      </c>
      <c r="B304" s="40" t="s">
        <v>145</v>
      </c>
      <c r="C304" s="41">
        <v>0</v>
      </c>
      <c r="D304" s="47">
        <f t="shared" si="8"/>
        <v>0</v>
      </c>
      <c r="E304" s="41">
        <v>0</v>
      </c>
      <c r="F304" s="47">
        <f t="shared" si="9"/>
        <v>0</v>
      </c>
      <c r="G304" s="41">
        <v>0</v>
      </c>
    </row>
    <row r="305" spans="1:7" ht="20.25" hidden="1" customHeight="1">
      <c r="A305" s="39">
        <v>2040222</v>
      </c>
      <c r="B305" s="40" t="s">
        <v>869</v>
      </c>
      <c r="C305" s="41">
        <v>0</v>
      </c>
      <c r="D305" s="47">
        <f t="shared" si="8"/>
        <v>0</v>
      </c>
      <c r="E305" s="41">
        <v>0</v>
      </c>
      <c r="F305" s="47">
        <f t="shared" si="9"/>
        <v>0</v>
      </c>
      <c r="G305" s="41">
        <v>0</v>
      </c>
    </row>
    <row r="306" spans="1:7" ht="20.25" hidden="1" customHeight="1">
      <c r="A306" s="39">
        <v>2040223</v>
      </c>
      <c r="B306" s="40" t="s">
        <v>870</v>
      </c>
      <c r="C306" s="41">
        <v>0</v>
      </c>
      <c r="D306" s="47">
        <f t="shared" si="8"/>
        <v>0</v>
      </c>
      <c r="E306" s="41">
        <v>0</v>
      </c>
      <c r="F306" s="47">
        <f t="shared" si="9"/>
        <v>0</v>
      </c>
      <c r="G306" s="41">
        <v>0</v>
      </c>
    </row>
    <row r="307" spans="1:7" ht="20.25" hidden="1" customHeight="1">
      <c r="A307" s="39">
        <v>2040250</v>
      </c>
      <c r="B307" s="40" t="s">
        <v>27</v>
      </c>
      <c r="C307" s="41">
        <v>0</v>
      </c>
      <c r="D307" s="47">
        <f t="shared" si="8"/>
        <v>0</v>
      </c>
      <c r="E307" s="41">
        <v>0</v>
      </c>
      <c r="F307" s="47">
        <f t="shared" si="9"/>
        <v>0</v>
      </c>
      <c r="G307" s="41">
        <v>0</v>
      </c>
    </row>
    <row r="308" spans="1:7" ht="20.25" customHeight="1">
      <c r="A308" s="39">
        <v>2040299</v>
      </c>
      <c r="B308" s="40" t="s">
        <v>146</v>
      </c>
      <c r="C308" s="41">
        <v>759</v>
      </c>
      <c r="D308" s="47">
        <f t="shared" si="8"/>
        <v>0</v>
      </c>
      <c r="E308" s="41">
        <v>759</v>
      </c>
      <c r="F308" s="47">
        <f t="shared" si="9"/>
        <v>-435</v>
      </c>
      <c r="G308" s="41">
        <v>324</v>
      </c>
    </row>
    <row r="309" spans="1:7" ht="20.25" hidden="1" customHeight="1">
      <c r="A309" s="36">
        <v>20403</v>
      </c>
      <c r="B309" s="36" t="s">
        <v>871</v>
      </c>
      <c r="C309" s="38">
        <f>SUM(C310:C315)</f>
        <v>0</v>
      </c>
      <c r="D309" s="47">
        <f t="shared" si="8"/>
        <v>0</v>
      </c>
      <c r="E309" s="38">
        <f>SUM(E310:E315)</f>
        <v>0</v>
      </c>
      <c r="F309" s="47">
        <f t="shared" si="9"/>
        <v>0</v>
      </c>
      <c r="G309" s="38">
        <f>SUM(G310:G315)</f>
        <v>0</v>
      </c>
    </row>
    <row r="310" spans="1:7" ht="20.25" hidden="1" customHeight="1">
      <c r="A310" s="39">
        <v>2040301</v>
      </c>
      <c r="B310" s="40" t="s">
        <v>18</v>
      </c>
      <c r="C310" s="41"/>
      <c r="D310" s="47">
        <f t="shared" si="8"/>
        <v>0</v>
      </c>
      <c r="E310" s="41"/>
      <c r="F310" s="47">
        <f t="shared" si="9"/>
        <v>0</v>
      </c>
      <c r="G310" s="41"/>
    </row>
    <row r="311" spans="1:7" ht="20.25" hidden="1" customHeight="1">
      <c r="A311" s="39">
        <v>2040302</v>
      </c>
      <c r="B311" s="40" t="s">
        <v>19</v>
      </c>
      <c r="C311" s="41"/>
      <c r="D311" s="35">
        <f t="shared" si="8"/>
        <v>0</v>
      </c>
      <c r="E311" s="41"/>
      <c r="F311" s="35">
        <f t="shared" si="9"/>
        <v>0</v>
      </c>
      <c r="G311" s="41"/>
    </row>
    <row r="312" spans="1:7" ht="20.25" hidden="1" customHeight="1">
      <c r="A312" s="39">
        <v>2040303</v>
      </c>
      <c r="B312" s="40" t="s">
        <v>20</v>
      </c>
      <c r="C312" s="41"/>
      <c r="D312" s="47">
        <f t="shared" si="8"/>
        <v>0</v>
      </c>
      <c r="E312" s="41"/>
      <c r="F312" s="47">
        <f t="shared" si="9"/>
        <v>0</v>
      </c>
      <c r="G312" s="41"/>
    </row>
    <row r="313" spans="1:7" ht="20.25" hidden="1" customHeight="1">
      <c r="A313" s="39">
        <v>2040304</v>
      </c>
      <c r="B313" s="40" t="s">
        <v>147</v>
      </c>
      <c r="C313" s="41"/>
      <c r="D313" s="47">
        <f t="shared" si="8"/>
        <v>0</v>
      </c>
      <c r="E313" s="41"/>
      <c r="F313" s="47">
        <f t="shared" si="9"/>
        <v>0</v>
      </c>
      <c r="G313" s="41"/>
    </row>
    <row r="314" spans="1:7" ht="20.25" hidden="1" customHeight="1">
      <c r="A314" s="39">
        <v>2040350</v>
      </c>
      <c r="B314" s="40" t="s">
        <v>27</v>
      </c>
      <c r="C314" s="41"/>
      <c r="D314" s="47">
        <f t="shared" si="8"/>
        <v>0</v>
      </c>
      <c r="E314" s="41"/>
      <c r="F314" s="47">
        <f t="shared" si="9"/>
        <v>0</v>
      </c>
      <c r="G314" s="41"/>
    </row>
    <row r="315" spans="1:7" ht="20.25" hidden="1" customHeight="1">
      <c r="A315" s="39">
        <v>2040399</v>
      </c>
      <c r="B315" s="40" t="s">
        <v>148</v>
      </c>
      <c r="C315" s="41">
        <v>0</v>
      </c>
      <c r="D315" s="47">
        <f t="shared" si="8"/>
        <v>0</v>
      </c>
      <c r="E315" s="41">
        <v>0</v>
      </c>
      <c r="F315" s="47">
        <f t="shared" si="9"/>
        <v>0</v>
      </c>
      <c r="G315" s="41"/>
    </row>
    <row r="316" spans="1:7" ht="20.25" customHeight="1">
      <c r="A316" s="36">
        <v>20404</v>
      </c>
      <c r="B316" s="36" t="s">
        <v>872</v>
      </c>
      <c r="C316" s="38">
        <f>SUM(C317:C323)</f>
        <v>626</v>
      </c>
      <c r="D316" s="47">
        <f t="shared" si="8"/>
        <v>0</v>
      </c>
      <c r="E316" s="38">
        <f>SUM(E317:E323)</f>
        <v>626</v>
      </c>
      <c r="F316" s="35">
        <f t="shared" si="9"/>
        <v>-148</v>
      </c>
      <c r="G316" s="38">
        <f>SUM(G317:G323)</f>
        <v>478</v>
      </c>
    </row>
    <row r="317" spans="1:7" ht="20.25" customHeight="1">
      <c r="A317" s="39">
        <v>2040401</v>
      </c>
      <c r="B317" s="40" t="s">
        <v>18</v>
      </c>
      <c r="C317" s="41">
        <v>400</v>
      </c>
      <c r="D317" s="47">
        <f t="shared" si="8"/>
        <v>0</v>
      </c>
      <c r="E317" s="41">
        <v>400</v>
      </c>
      <c r="F317" s="47">
        <f t="shared" si="9"/>
        <v>-69</v>
      </c>
      <c r="G317" s="41">
        <v>331</v>
      </c>
    </row>
    <row r="318" spans="1:7" ht="20.25" hidden="1" customHeight="1">
      <c r="A318" s="39">
        <v>2040402</v>
      </c>
      <c r="B318" s="40" t="s">
        <v>19</v>
      </c>
      <c r="C318" s="41">
        <v>0</v>
      </c>
      <c r="D318" s="35">
        <f t="shared" si="8"/>
        <v>0</v>
      </c>
      <c r="E318" s="41">
        <v>0</v>
      </c>
      <c r="F318" s="35">
        <f t="shared" si="9"/>
        <v>0</v>
      </c>
      <c r="G318" s="41">
        <v>0</v>
      </c>
    </row>
    <row r="319" spans="1:7" ht="20.25" customHeight="1">
      <c r="A319" s="39">
        <v>2040403</v>
      </c>
      <c r="B319" s="40" t="s">
        <v>20</v>
      </c>
      <c r="C319" s="41">
        <v>226</v>
      </c>
      <c r="D319" s="47">
        <f t="shared" si="8"/>
        <v>0</v>
      </c>
      <c r="E319" s="41">
        <v>226</v>
      </c>
      <c r="F319" s="47">
        <f t="shared" si="9"/>
        <v>-79</v>
      </c>
      <c r="G319" s="41">
        <v>147</v>
      </c>
    </row>
    <row r="320" spans="1:7" ht="20.25" hidden="1" customHeight="1">
      <c r="A320" s="39">
        <v>2040409</v>
      </c>
      <c r="B320" s="40" t="s">
        <v>149</v>
      </c>
      <c r="C320" s="41"/>
      <c r="D320" s="47">
        <f t="shared" si="8"/>
        <v>0</v>
      </c>
      <c r="E320" s="41"/>
      <c r="F320" s="47">
        <f t="shared" si="9"/>
        <v>0</v>
      </c>
      <c r="G320" s="41"/>
    </row>
    <row r="321" spans="1:7" ht="20.25" hidden="1" customHeight="1">
      <c r="A321" s="39">
        <v>2040410</v>
      </c>
      <c r="B321" s="40" t="s">
        <v>150</v>
      </c>
      <c r="C321" s="41"/>
      <c r="D321" s="47">
        <f t="shared" si="8"/>
        <v>0</v>
      </c>
      <c r="E321" s="41"/>
      <c r="F321" s="47">
        <f t="shared" si="9"/>
        <v>0</v>
      </c>
      <c r="G321" s="41"/>
    </row>
    <row r="322" spans="1:7" ht="20.25" hidden="1" customHeight="1">
      <c r="A322" s="39">
        <v>2040450</v>
      </c>
      <c r="B322" s="40" t="s">
        <v>27</v>
      </c>
      <c r="C322" s="41"/>
      <c r="D322" s="47">
        <f t="shared" si="8"/>
        <v>0</v>
      </c>
      <c r="E322" s="41"/>
      <c r="F322" s="47">
        <f t="shared" si="9"/>
        <v>0</v>
      </c>
      <c r="G322" s="41"/>
    </row>
    <row r="323" spans="1:7" ht="20.25" hidden="1" customHeight="1">
      <c r="A323" s="39">
        <v>2040499</v>
      </c>
      <c r="B323" s="40" t="s">
        <v>151</v>
      </c>
      <c r="C323" s="41"/>
      <c r="D323" s="47">
        <f t="shared" si="8"/>
        <v>0</v>
      </c>
      <c r="E323" s="41"/>
      <c r="F323" s="47">
        <f t="shared" si="9"/>
        <v>0</v>
      </c>
      <c r="G323" s="41"/>
    </row>
    <row r="324" spans="1:7" ht="20.25" customHeight="1">
      <c r="A324" s="36">
        <v>20405</v>
      </c>
      <c r="B324" s="36" t="s">
        <v>873</v>
      </c>
      <c r="C324" s="38">
        <f>SUM(C325:C332)</f>
        <v>1053</v>
      </c>
      <c r="D324" s="47">
        <f t="shared" si="8"/>
        <v>0</v>
      </c>
      <c r="E324" s="38">
        <f>SUM(E325:E332)</f>
        <v>1053</v>
      </c>
      <c r="F324" s="35">
        <f t="shared" si="9"/>
        <v>-204</v>
      </c>
      <c r="G324" s="38">
        <f>SUM(G325:G332)</f>
        <v>849</v>
      </c>
    </row>
    <row r="325" spans="1:7" ht="20.25" customHeight="1">
      <c r="A325" s="39">
        <v>2040501</v>
      </c>
      <c r="B325" s="40" t="s">
        <v>18</v>
      </c>
      <c r="C325" s="41">
        <v>600</v>
      </c>
      <c r="D325" s="47">
        <f t="shared" si="8"/>
        <v>0</v>
      </c>
      <c r="E325" s="41">
        <v>600</v>
      </c>
      <c r="F325" s="47">
        <f t="shared" si="9"/>
        <v>-82</v>
      </c>
      <c r="G325" s="41">
        <v>518</v>
      </c>
    </row>
    <row r="326" spans="1:7" ht="20.25" customHeight="1">
      <c r="A326" s="39">
        <v>2040502</v>
      </c>
      <c r="B326" s="40" t="s">
        <v>19</v>
      </c>
      <c r="C326" s="41">
        <v>453</v>
      </c>
      <c r="D326" s="35">
        <f t="shared" si="8"/>
        <v>0</v>
      </c>
      <c r="E326" s="41">
        <v>453</v>
      </c>
      <c r="F326" s="47">
        <f t="shared" si="9"/>
        <v>-122</v>
      </c>
      <c r="G326" s="41">
        <v>331</v>
      </c>
    </row>
    <row r="327" spans="1:7" ht="20.25" hidden="1" customHeight="1">
      <c r="A327" s="39">
        <v>2040503</v>
      </c>
      <c r="B327" s="40" t="s">
        <v>20</v>
      </c>
      <c r="C327" s="41"/>
      <c r="D327" s="47">
        <f t="shared" si="8"/>
        <v>0</v>
      </c>
      <c r="E327" s="41"/>
      <c r="F327" s="47">
        <f t="shared" si="9"/>
        <v>0</v>
      </c>
      <c r="G327" s="41"/>
    </row>
    <row r="328" spans="1:7" ht="20.25" hidden="1" customHeight="1">
      <c r="A328" s="39">
        <v>2040504</v>
      </c>
      <c r="B328" s="40" t="s">
        <v>152</v>
      </c>
      <c r="C328" s="41"/>
      <c r="D328" s="47">
        <f t="shared" ref="D328:D391" si="10">E328-C328</f>
        <v>0</v>
      </c>
      <c r="E328" s="41"/>
      <c r="F328" s="47">
        <f t="shared" ref="F328:F391" si="11">G328-E328</f>
        <v>0</v>
      </c>
      <c r="G328" s="41"/>
    </row>
    <row r="329" spans="1:7" ht="20.25" hidden="1" customHeight="1">
      <c r="A329" s="39">
        <v>2040505</v>
      </c>
      <c r="B329" s="40" t="s">
        <v>153</v>
      </c>
      <c r="C329" s="41"/>
      <c r="D329" s="47">
        <f t="shared" si="10"/>
        <v>0</v>
      </c>
      <c r="E329" s="41"/>
      <c r="F329" s="47">
        <f t="shared" si="11"/>
        <v>0</v>
      </c>
      <c r="G329" s="41"/>
    </row>
    <row r="330" spans="1:7" ht="20.25" hidden="1" customHeight="1">
      <c r="A330" s="39">
        <v>2040506</v>
      </c>
      <c r="B330" s="40" t="s">
        <v>154</v>
      </c>
      <c r="C330" s="41"/>
      <c r="D330" s="47">
        <f t="shared" si="10"/>
        <v>0</v>
      </c>
      <c r="E330" s="41"/>
      <c r="F330" s="47">
        <f t="shared" si="11"/>
        <v>0</v>
      </c>
      <c r="G330" s="41"/>
    </row>
    <row r="331" spans="1:7" ht="20.25" hidden="1" customHeight="1">
      <c r="A331" s="39">
        <v>2040550</v>
      </c>
      <c r="B331" s="40" t="s">
        <v>27</v>
      </c>
      <c r="C331" s="41"/>
      <c r="D331" s="47">
        <f t="shared" si="10"/>
        <v>0</v>
      </c>
      <c r="E331" s="41"/>
      <c r="F331" s="47">
        <f t="shared" si="11"/>
        <v>0</v>
      </c>
      <c r="G331" s="41"/>
    </row>
    <row r="332" spans="1:7" ht="20.25" hidden="1" customHeight="1">
      <c r="A332" s="39">
        <v>2040599</v>
      </c>
      <c r="B332" s="40" t="s">
        <v>155</v>
      </c>
      <c r="C332" s="41"/>
      <c r="D332" s="47">
        <f t="shared" si="10"/>
        <v>0</v>
      </c>
      <c r="E332" s="41"/>
      <c r="F332" s="47">
        <f t="shared" si="11"/>
        <v>0</v>
      </c>
      <c r="G332" s="41"/>
    </row>
    <row r="333" spans="1:7" ht="20.25" customHeight="1">
      <c r="A333" s="36">
        <v>20406</v>
      </c>
      <c r="B333" s="36" t="s">
        <v>874</v>
      </c>
      <c r="C333" s="38">
        <f>SUM(C334:C346)</f>
        <v>1744</v>
      </c>
      <c r="D333" s="47">
        <f t="shared" si="10"/>
        <v>0</v>
      </c>
      <c r="E333" s="38">
        <f>SUM(E334:E346)</f>
        <v>1744</v>
      </c>
      <c r="F333" s="35">
        <f t="shared" si="11"/>
        <v>-158</v>
      </c>
      <c r="G333" s="38">
        <f>SUM(G334:G346)</f>
        <v>1586</v>
      </c>
    </row>
    <row r="334" spans="1:7" ht="20.25" customHeight="1">
      <c r="A334" s="39">
        <v>2040601</v>
      </c>
      <c r="B334" s="40" t="s">
        <v>18</v>
      </c>
      <c r="C334" s="41">
        <v>711</v>
      </c>
      <c r="D334" s="47">
        <f t="shared" si="10"/>
        <v>0</v>
      </c>
      <c r="E334" s="41">
        <v>711</v>
      </c>
      <c r="F334" s="47">
        <f t="shared" si="11"/>
        <v>-175</v>
      </c>
      <c r="G334" s="41">
        <v>536</v>
      </c>
    </row>
    <row r="335" spans="1:7" ht="20.25" customHeight="1">
      <c r="A335" s="39">
        <v>2040602</v>
      </c>
      <c r="B335" s="40" t="s">
        <v>19</v>
      </c>
      <c r="C335" s="41">
        <v>94</v>
      </c>
      <c r="D335" s="35">
        <f t="shared" si="10"/>
        <v>0</v>
      </c>
      <c r="E335" s="41">
        <v>94</v>
      </c>
      <c r="F335" s="47">
        <f t="shared" si="11"/>
        <v>11</v>
      </c>
      <c r="G335" s="41">
        <v>105</v>
      </c>
    </row>
    <row r="336" spans="1:7" ht="20.25" hidden="1" customHeight="1">
      <c r="A336" s="39">
        <v>2040603</v>
      </c>
      <c r="B336" s="40" t="s">
        <v>20</v>
      </c>
      <c r="C336" s="41">
        <v>0</v>
      </c>
      <c r="D336" s="47">
        <f t="shared" si="10"/>
        <v>0</v>
      </c>
      <c r="E336" s="41">
        <v>0</v>
      </c>
      <c r="F336" s="47">
        <f t="shared" si="11"/>
        <v>0</v>
      </c>
      <c r="G336" s="41">
        <v>0</v>
      </c>
    </row>
    <row r="337" spans="1:7" ht="20.25" customHeight="1">
      <c r="A337" s="39">
        <v>2040604</v>
      </c>
      <c r="B337" s="40" t="s">
        <v>156</v>
      </c>
      <c r="C337" s="41">
        <v>106</v>
      </c>
      <c r="D337" s="47">
        <f t="shared" si="10"/>
        <v>0</v>
      </c>
      <c r="E337" s="41">
        <v>106</v>
      </c>
      <c r="F337" s="47">
        <f t="shared" si="11"/>
        <v>46</v>
      </c>
      <c r="G337" s="41">
        <v>152</v>
      </c>
    </row>
    <row r="338" spans="1:7" ht="20.25" customHeight="1">
      <c r="A338" s="39">
        <v>2040605</v>
      </c>
      <c r="B338" s="40" t="s">
        <v>157</v>
      </c>
      <c r="C338" s="41">
        <v>66</v>
      </c>
      <c r="D338" s="47">
        <f t="shared" si="10"/>
        <v>0</v>
      </c>
      <c r="E338" s="41">
        <v>66</v>
      </c>
      <c r="F338" s="47">
        <f t="shared" si="11"/>
        <v>-36</v>
      </c>
      <c r="G338" s="41">
        <v>30</v>
      </c>
    </row>
    <row r="339" spans="1:7" ht="20.25" customHeight="1">
      <c r="A339" s="39">
        <v>2040606</v>
      </c>
      <c r="B339" s="40" t="s">
        <v>875</v>
      </c>
      <c r="C339" s="41">
        <v>22</v>
      </c>
      <c r="D339" s="47">
        <f t="shared" si="10"/>
        <v>0</v>
      </c>
      <c r="E339" s="41">
        <v>22</v>
      </c>
      <c r="F339" s="47">
        <f t="shared" si="11"/>
        <v>-19</v>
      </c>
      <c r="G339" s="41">
        <v>3</v>
      </c>
    </row>
    <row r="340" spans="1:7" ht="20.25" customHeight="1">
      <c r="A340" s="39">
        <v>2040607</v>
      </c>
      <c r="B340" s="40" t="s">
        <v>876</v>
      </c>
      <c r="C340" s="41">
        <v>381</v>
      </c>
      <c r="D340" s="47">
        <f t="shared" si="10"/>
        <v>0</v>
      </c>
      <c r="E340" s="41">
        <v>381</v>
      </c>
      <c r="F340" s="47">
        <f t="shared" si="11"/>
        <v>-258</v>
      </c>
      <c r="G340" s="41">
        <v>123</v>
      </c>
    </row>
    <row r="341" spans="1:7" ht="20.25" hidden="1" customHeight="1">
      <c r="A341" s="39">
        <v>2040608</v>
      </c>
      <c r="B341" s="40" t="s">
        <v>158</v>
      </c>
      <c r="C341" s="41">
        <v>0</v>
      </c>
      <c r="D341" s="47">
        <f t="shared" si="10"/>
        <v>0</v>
      </c>
      <c r="E341" s="41">
        <v>0</v>
      </c>
      <c r="F341" s="47">
        <f t="shared" si="11"/>
        <v>0</v>
      </c>
      <c r="G341" s="41">
        <v>0</v>
      </c>
    </row>
    <row r="342" spans="1:7" ht="20.25" customHeight="1">
      <c r="A342" s="39">
        <v>2040610</v>
      </c>
      <c r="B342" s="40" t="s">
        <v>159</v>
      </c>
      <c r="C342" s="41">
        <v>26</v>
      </c>
      <c r="D342" s="47">
        <f t="shared" si="10"/>
        <v>0</v>
      </c>
      <c r="E342" s="41">
        <v>26</v>
      </c>
      <c r="F342" s="47">
        <f t="shared" si="11"/>
        <v>346</v>
      </c>
      <c r="G342" s="41">
        <v>372</v>
      </c>
    </row>
    <row r="343" spans="1:7" ht="20.25" customHeight="1">
      <c r="A343" s="39">
        <v>2040612</v>
      </c>
      <c r="B343" s="40" t="s">
        <v>877</v>
      </c>
      <c r="C343" s="41">
        <v>105</v>
      </c>
      <c r="D343" s="47">
        <f t="shared" si="10"/>
        <v>0</v>
      </c>
      <c r="E343" s="41">
        <v>105</v>
      </c>
      <c r="F343" s="47">
        <f t="shared" si="11"/>
        <v>-39</v>
      </c>
      <c r="G343" s="41">
        <v>66</v>
      </c>
    </row>
    <row r="344" spans="1:7" ht="20.25" hidden="1" customHeight="1">
      <c r="A344" s="39">
        <v>2040613</v>
      </c>
      <c r="B344" s="40" t="s">
        <v>53</v>
      </c>
      <c r="C344" s="41">
        <v>0</v>
      </c>
      <c r="D344" s="47">
        <f t="shared" si="10"/>
        <v>0</v>
      </c>
      <c r="E344" s="41">
        <v>0</v>
      </c>
      <c r="F344" s="47">
        <f t="shared" si="11"/>
        <v>0</v>
      </c>
      <c r="G344" s="41">
        <v>0</v>
      </c>
    </row>
    <row r="345" spans="1:7" ht="20.25" customHeight="1">
      <c r="A345" s="39">
        <v>2040650</v>
      </c>
      <c r="B345" s="40" t="s">
        <v>27</v>
      </c>
      <c r="C345" s="41">
        <v>221</v>
      </c>
      <c r="D345" s="47">
        <f t="shared" si="10"/>
        <v>0</v>
      </c>
      <c r="E345" s="41">
        <v>221</v>
      </c>
      <c r="F345" s="47">
        <f t="shared" si="11"/>
        <v>-27</v>
      </c>
      <c r="G345" s="41">
        <v>194</v>
      </c>
    </row>
    <row r="346" spans="1:7" ht="20.25" customHeight="1">
      <c r="A346" s="39">
        <v>2040699</v>
      </c>
      <c r="B346" s="40" t="s">
        <v>160</v>
      </c>
      <c r="C346" s="41">
        <v>12</v>
      </c>
      <c r="D346" s="47">
        <f t="shared" si="10"/>
        <v>0</v>
      </c>
      <c r="E346" s="41">
        <v>12</v>
      </c>
      <c r="F346" s="47">
        <f t="shared" si="11"/>
        <v>-7</v>
      </c>
      <c r="G346" s="41">
        <v>5</v>
      </c>
    </row>
    <row r="347" spans="1:7" ht="20.25" hidden="1" customHeight="1">
      <c r="A347" s="36">
        <v>20407</v>
      </c>
      <c r="B347" s="36" t="s">
        <v>878</v>
      </c>
      <c r="C347" s="38">
        <f>SUM(C348:C356)</f>
        <v>0</v>
      </c>
      <c r="D347" s="47">
        <f t="shared" si="10"/>
        <v>0</v>
      </c>
      <c r="E347" s="38">
        <f>SUM(E348:E356)</f>
        <v>0</v>
      </c>
      <c r="F347" s="47">
        <f t="shared" si="11"/>
        <v>0</v>
      </c>
      <c r="G347" s="38">
        <f>SUM(G348:G356)</f>
        <v>0</v>
      </c>
    </row>
    <row r="348" spans="1:7" ht="20.25" hidden="1" customHeight="1">
      <c r="A348" s="39">
        <v>2040701</v>
      </c>
      <c r="B348" s="40" t="s">
        <v>18</v>
      </c>
      <c r="C348" s="41"/>
      <c r="D348" s="47">
        <f t="shared" si="10"/>
        <v>0</v>
      </c>
      <c r="E348" s="41"/>
      <c r="F348" s="47">
        <f t="shared" si="11"/>
        <v>0</v>
      </c>
      <c r="G348" s="41"/>
    </row>
    <row r="349" spans="1:7" ht="20.25" hidden="1" customHeight="1">
      <c r="A349" s="39">
        <v>2040702</v>
      </c>
      <c r="B349" s="40" t="s">
        <v>19</v>
      </c>
      <c r="C349" s="41"/>
      <c r="D349" s="35">
        <f t="shared" si="10"/>
        <v>0</v>
      </c>
      <c r="E349" s="41"/>
      <c r="F349" s="35">
        <f t="shared" si="11"/>
        <v>0</v>
      </c>
      <c r="G349" s="41"/>
    </row>
    <row r="350" spans="1:7" ht="20.25" hidden="1" customHeight="1">
      <c r="A350" s="39">
        <v>2040703</v>
      </c>
      <c r="B350" s="40" t="s">
        <v>20</v>
      </c>
      <c r="C350" s="41"/>
      <c r="D350" s="47">
        <f t="shared" si="10"/>
        <v>0</v>
      </c>
      <c r="E350" s="41"/>
      <c r="F350" s="47">
        <f t="shared" si="11"/>
        <v>0</v>
      </c>
      <c r="G350" s="41"/>
    </row>
    <row r="351" spans="1:7" ht="20.25" hidden="1" customHeight="1">
      <c r="A351" s="39">
        <v>2040704</v>
      </c>
      <c r="B351" s="40" t="s">
        <v>879</v>
      </c>
      <c r="C351" s="41"/>
      <c r="D351" s="47">
        <f t="shared" si="10"/>
        <v>0</v>
      </c>
      <c r="E351" s="41"/>
      <c r="F351" s="47">
        <f t="shared" si="11"/>
        <v>0</v>
      </c>
      <c r="G351" s="41"/>
    </row>
    <row r="352" spans="1:7" ht="20.25" hidden="1" customHeight="1">
      <c r="A352" s="39">
        <v>2040705</v>
      </c>
      <c r="B352" s="40" t="s">
        <v>880</v>
      </c>
      <c r="C352" s="41"/>
      <c r="D352" s="47">
        <f t="shared" si="10"/>
        <v>0</v>
      </c>
      <c r="E352" s="41"/>
      <c r="F352" s="47">
        <f t="shared" si="11"/>
        <v>0</v>
      </c>
      <c r="G352" s="41"/>
    </row>
    <row r="353" spans="1:7" ht="20.25" hidden="1" customHeight="1">
      <c r="A353" s="39">
        <v>2040706</v>
      </c>
      <c r="B353" s="40" t="s">
        <v>161</v>
      </c>
      <c r="C353" s="41"/>
      <c r="D353" s="47">
        <f t="shared" si="10"/>
        <v>0</v>
      </c>
      <c r="E353" s="41"/>
      <c r="F353" s="47">
        <f t="shared" si="11"/>
        <v>0</v>
      </c>
      <c r="G353" s="41"/>
    </row>
    <row r="354" spans="1:7" ht="20.25" hidden="1" customHeight="1">
      <c r="A354" s="39">
        <v>2040707</v>
      </c>
      <c r="B354" s="40" t="s">
        <v>53</v>
      </c>
      <c r="C354" s="41"/>
      <c r="D354" s="47">
        <f t="shared" si="10"/>
        <v>0</v>
      </c>
      <c r="E354" s="41"/>
      <c r="F354" s="47">
        <f t="shared" si="11"/>
        <v>0</v>
      </c>
      <c r="G354" s="41"/>
    </row>
    <row r="355" spans="1:7" ht="20.25" hidden="1" customHeight="1">
      <c r="A355" s="39">
        <v>2040750</v>
      </c>
      <c r="B355" s="40" t="s">
        <v>27</v>
      </c>
      <c r="C355" s="41"/>
      <c r="D355" s="47">
        <f t="shared" si="10"/>
        <v>0</v>
      </c>
      <c r="E355" s="41"/>
      <c r="F355" s="47">
        <f t="shared" si="11"/>
        <v>0</v>
      </c>
      <c r="G355" s="41"/>
    </row>
    <row r="356" spans="1:7" ht="20.25" hidden="1" customHeight="1">
      <c r="A356" s="39">
        <v>2040799</v>
      </c>
      <c r="B356" s="40" t="s">
        <v>162</v>
      </c>
      <c r="C356" s="41"/>
      <c r="D356" s="47">
        <f t="shared" si="10"/>
        <v>0</v>
      </c>
      <c r="E356" s="41"/>
      <c r="F356" s="47">
        <f t="shared" si="11"/>
        <v>0</v>
      </c>
      <c r="G356" s="41"/>
    </row>
    <row r="357" spans="1:7" ht="20.25" customHeight="1">
      <c r="A357" s="36">
        <v>20408</v>
      </c>
      <c r="B357" s="36" t="s">
        <v>881</v>
      </c>
      <c r="C357" s="38">
        <f>SUM(C358:C366)</f>
        <v>530</v>
      </c>
      <c r="D357" s="47">
        <f t="shared" si="10"/>
        <v>0</v>
      </c>
      <c r="E357" s="38">
        <f>SUM(E358:E366)</f>
        <v>530</v>
      </c>
      <c r="F357" s="35">
        <f t="shared" si="11"/>
        <v>499</v>
      </c>
      <c r="G357" s="38">
        <f>SUM(G358:G366)</f>
        <v>1029</v>
      </c>
    </row>
    <row r="358" spans="1:7" ht="20.25" customHeight="1">
      <c r="A358" s="39">
        <v>2040801</v>
      </c>
      <c r="B358" s="40" t="s">
        <v>18</v>
      </c>
      <c r="C358" s="41"/>
      <c r="D358" s="47">
        <f t="shared" si="10"/>
        <v>0</v>
      </c>
      <c r="E358" s="41"/>
      <c r="F358" s="47">
        <f t="shared" si="11"/>
        <v>573</v>
      </c>
      <c r="G358" s="41">
        <v>573</v>
      </c>
    </row>
    <row r="359" spans="1:7" ht="20.25" customHeight="1">
      <c r="A359" s="39">
        <v>2040802</v>
      </c>
      <c r="B359" s="40" t="s">
        <v>19</v>
      </c>
      <c r="C359" s="41">
        <v>220</v>
      </c>
      <c r="D359" s="35">
        <f t="shared" si="10"/>
        <v>0</v>
      </c>
      <c r="E359" s="41">
        <v>220</v>
      </c>
      <c r="F359" s="47">
        <f t="shared" si="11"/>
        <v>-12</v>
      </c>
      <c r="G359" s="41">
        <v>208</v>
      </c>
    </row>
    <row r="360" spans="1:7" ht="20.25" hidden="1" customHeight="1">
      <c r="A360" s="39">
        <v>2040803</v>
      </c>
      <c r="B360" s="40" t="s">
        <v>20</v>
      </c>
      <c r="C360" s="41">
        <v>0</v>
      </c>
      <c r="D360" s="47">
        <f t="shared" si="10"/>
        <v>0</v>
      </c>
      <c r="E360" s="41">
        <v>0</v>
      </c>
      <c r="F360" s="47">
        <f t="shared" si="11"/>
        <v>0</v>
      </c>
      <c r="G360" s="41">
        <v>0</v>
      </c>
    </row>
    <row r="361" spans="1:7" ht="20.25" customHeight="1">
      <c r="A361" s="39">
        <v>2040804</v>
      </c>
      <c r="B361" s="40" t="s">
        <v>163</v>
      </c>
      <c r="C361" s="41">
        <v>310</v>
      </c>
      <c r="D361" s="47">
        <f t="shared" si="10"/>
        <v>0</v>
      </c>
      <c r="E361" s="41">
        <v>310</v>
      </c>
      <c r="F361" s="47">
        <f t="shared" si="11"/>
        <v>-95</v>
      </c>
      <c r="G361" s="41">
        <v>215</v>
      </c>
    </row>
    <row r="362" spans="1:7" ht="20.25" hidden="1" customHeight="1">
      <c r="A362" s="39">
        <v>2040805</v>
      </c>
      <c r="B362" s="40" t="s">
        <v>164</v>
      </c>
      <c r="C362" s="41"/>
      <c r="D362" s="47">
        <f t="shared" si="10"/>
        <v>0</v>
      </c>
      <c r="E362" s="41"/>
      <c r="F362" s="47">
        <f t="shared" si="11"/>
        <v>0</v>
      </c>
      <c r="G362" s="41">
        <v>0</v>
      </c>
    </row>
    <row r="363" spans="1:7" ht="20.25" hidden="1" customHeight="1">
      <c r="A363" s="39">
        <v>2040806</v>
      </c>
      <c r="B363" s="40" t="s">
        <v>165</v>
      </c>
      <c r="C363" s="41"/>
      <c r="D363" s="47">
        <f t="shared" si="10"/>
        <v>0</v>
      </c>
      <c r="E363" s="41"/>
      <c r="F363" s="47">
        <f t="shared" si="11"/>
        <v>0</v>
      </c>
      <c r="G363" s="41">
        <v>0</v>
      </c>
    </row>
    <row r="364" spans="1:7" ht="20.25" hidden="1" customHeight="1">
      <c r="A364" s="39">
        <v>2040807</v>
      </c>
      <c r="B364" s="40" t="s">
        <v>53</v>
      </c>
      <c r="C364" s="41"/>
      <c r="D364" s="47">
        <f t="shared" si="10"/>
        <v>0</v>
      </c>
      <c r="E364" s="41"/>
      <c r="F364" s="47">
        <f t="shared" si="11"/>
        <v>0</v>
      </c>
      <c r="G364" s="41">
        <v>0</v>
      </c>
    </row>
    <row r="365" spans="1:7" ht="20.25" hidden="1" customHeight="1">
      <c r="A365" s="39">
        <v>2040850</v>
      </c>
      <c r="B365" s="40" t="s">
        <v>27</v>
      </c>
      <c r="C365" s="41"/>
      <c r="D365" s="47">
        <f t="shared" si="10"/>
        <v>0</v>
      </c>
      <c r="E365" s="41"/>
      <c r="F365" s="47">
        <f t="shared" si="11"/>
        <v>0</v>
      </c>
      <c r="G365" s="41">
        <v>0</v>
      </c>
    </row>
    <row r="366" spans="1:7" ht="20.25" customHeight="1">
      <c r="A366" s="39">
        <v>2040899</v>
      </c>
      <c r="B366" s="40" t="s">
        <v>166</v>
      </c>
      <c r="C366" s="41"/>
      <c r="D366" s="47">
        <f t="shared" si="10"/>
        <v>0</v>
      </c>
      <c r="E366" s="41"/>
      <c r="F366" s="47">
        <f t="shared" si="11"/>
        <v>33</v>
      </c>
      <c r="G366" s="41">
        <v>33</v>
      </c>
    </row>
    <row r="367" spans="1:7" ht="20.25" hidden="1" customHeight="1">
      <c r="A367" s="36">
        <v>20409</v>
      </c>
      <c r="B367" s="36" t="s">
        <v>882</v>
      </c>
      <c r="C367" s="38">
        <f>SUM(C368:C374)</f>
        <v>0</v>
      </c>
      <c r="D367" s="47">
        <f t="shared" si="10"/>
        <v>0</v>
      </c>
      <c r="E367" s="38">
        <f>SUM(E368:E374)</f>
        <v>0</v>
      </c>
      <c r="F367" s="47">
        <f t="shared" si="11"/>
        <v>0</v>
      </c>
      <c r="G367" s="38">
        <f>SUM(G368:G374)</f>
        <v>0</v>
      </c>
    </row>
    <row r="368" spans="1:7" ht="20.25" hidden="1" customHeight="1">
      <c r="A368" s="39">
        <v>2040901</v>
      </c>
      <c r="B368" s="40" t="s">
        <v>18</v>
      </c>
      <c r="C368" s="41"/>
      <c r="D368" s="47">
        <f t="shared" si="10"/>
        <v>0</v>
      </c>
      <c r="E368" s="41"/>
      <c r="F368" s="47">
        <f t="shared" si="11"/>
        <v>0</v>
      </c>
      <c r="G368" s="41"/>
    </row>
    <row r="369" spans="1:7" ht="20.25" hidden="1" customHeight="1">
      <c r="A369" s="39">
        <v>2040902</v>
      </c>
      <c r="B369" s="40" t="s">
        <v>19</v>
      </c>
      <c r="C369" s="41"/>
      <c r="D369" s="35">
        <f t="shared" si="10"/>
        <v>0</v>
      </c>
      <c r="E369" s="41"/>
      <c r="F369" s="35">
        <f t="shared" si="11"/>
        <v>0</v>
      </c>
      <c r="G369" s="41"/>
    </row>
    <row r="370" spans="1:7" ht="20.25" hidden="1" customHeight="1">
      <c r="A370" s="39">
        <v>2040903</v>
      </c>
      <c r="B370" s="40" t="s">
        <v>20</v>
      </c>
      <c r="C370" s="41"/>
      <c r="D370" s="47">
        <f t="shared" si="10"/>
        <v>0</v>
      </c>
      <c r="E370" s="41"/>
      <c r="F370" s="47">
        <f t="shared" si="11"/>
        <v>0</v>
      </c>
      <c r="G370" s="41"/>
    </row>
    <row r="371" spans="1:7" ht="20.25" hidden="1" customHeight="1">
      <c r="A371" s="39">
        <v>2040904</v>
      </c>
      <c r="B371" s="40" t="s">
        <v>167</v>
      </c>
      <c r="C371" s="41"/>
      <c r="D371" s="47">
        <f t="shared" si="10"/>
        <v>0</v>
      </c>
      <c r="E371" s="41"/>
      <c r="F371" s="47">
        <f t="shared" si="11"/>
        <v>0</v>
      </c>
      <c r="G371" s="41"/>
    </row>
    <row r="372" spans="1:7" ht="20.25" hidden="1" customHeight="1">
      <c r="A372" s="39">
        <v>2040905</v>
      </c>
      <c r="B372" s="40" t="s">
        <v>168</v>
      </c>
      <c r="C372" s="41"/>
      <c r="D372" s="47">
        <f t="shared" si="10"/>
        <v>0</v>
      </c>
      <c r="E372" s="41"/>
      <c r="F372" s="47">
        <f t="shared" si="11"/>
        <v>0</v>
      </c>
      <c r="G372" s="41"/>
    </row>
    <row r="373" spans="1:7" ht="20.25" hidden="1" customHeight="1">
      <c r="A373" s="39">
        <v>2040950</v>
      </c>
      <c r="B373" s="40" t="s">
        <v>27</v>
      </c>
      <c r="C373" s="41"/>
      <c r="D373" s="47">
        <f t="shared" si="10"/>
        <v>0</v>
      </c>
      <c r="E373" s="41"/>
      <c r="F373" s="47">
        <f t="shared" si="11"/>
        <v>0</v>
      </c>
      <c r="G373" s="41"/>
    </row>
    <row r="374" spans="1:7" ht="20.25" hidden="1" customHeight="1">
      <c r="A374" s="39">
        <v>2040999</v>
      </c>
      <c r="B374" s="40" t="s">
        <v>169</v>
      </c>
      <c r="C374" s="41"/>
      <c r="D374" s="47">
        <f t="shared" si="10"/>
        <v>0</v>
      </c>
      <c r="E374" s="41"/>
      <c r="F374" s="47">
        <f t="shared" si="11"/>
        <v>0</v>
      </c>
      <c r="G374" s="41"/>
    </row>
    <row r="375" spans="1:7" ht="20.25" customHeight="1">
      <c r="A375" s="36">
        <v>20410</v>
      </c>
      <c r="B375" s="36" t="s">
        <v>883</v>
      </c>
      <c r="C375" s="38">
        <f>SUM(C376:C380)</f>
        <v>0</v>
      </c>
      <c r="D375" s="35">
        <f t="shared" si="10"/>
        <v>0</v>
      </c>
      <c r="E375" s="38">
        <f>SUM(E376:E380)</f>
        <v>0</v>
      </c>
      <c r="F375" s="35">
        <f t="shared" si="11"/>
        <v>7</v>
      </c>
      <c r="G375" s="38">
        <f>SUM(G376:G380)</f>
        <v>7</v>
      </c>
    </row>
    <row r="376" spans="1:7" ht="20.25" hidden="1" customHeight="1">
      <c r="A376" s="39">
        <v>2041001</v>
      </c>
      <c r="B376" s="40" t="s">
        <v>18</v>
      </c>
      <c r="C376" s="41"/>
      <c r="D376" s="47">
        <f t="shared" si="10"/>
        <v>0</v>
      </c>
      <c r="E376" s="41"/>
      <c r="F376" s="47">
        <f t="shared" si="11"/>
        <v>0</v>
      </c>
      <c r="G376" s="41"/>
    </row>
    <row r="377" spans="1:7" ht="20.25" hidden="1" customHeight="1">
      <c r="A377" s="39">
        <v>2041002</v>
      </c>
      <c r="B377" s="40" t="s">
        <v>19</v>
      </c>
      <c r="C377" s="41"/>
      <c r="D377" s="35">
        <f t="shared" si="10"/>
        <v>0</v>
      </c>
      <c r="E377" s="41"/>
      <c r="F377" s="35">
        <f t="shared" si="11"/>
        <v>0</v>
      </c>
      <c r="G377" s="41"/>
    </row>
    <row r="378" spans="1:7" ht="20.25" hidden="1" customHeight="1">
      <c r="A378" s="39">
        <v>2041006</v>
      </c>
      <c r="B378" s="40" t="s">
        <v>53</v>
      </c>
      <c r="C378" s="41"/>
      <c r="D378" s="47">
        <f t="shared" si="10"/>
        <v>0</v>
      </c>
      <c r="E378" s="41"/>
      <c r="F378" s="47">
        <f t="shared" si="11"/>
        <v>0</v>
      </c>
      <c r="G378" s="41"/>
    </row>
    <row r="379" spans="1:7" ht="20.25" customHeight="1">
      <c r="A379" s="39">
        <v>2041007</v>
      </c>
      <c r="B379" s="40" t="s">
        <v>170</v>
      </c>
      <c r="C379" s="41"/>
      <c r="D379" s="47">
        <f t="shared" si="10"/>
        <v>0</v>
      </c>
      <c r="E379" s="41"/>
      <c r="F379" s="47">
        <f t="shared" si="11"/>
        <v>7</v>
      </c>
      <c r="G379" s="41">
        <v>7</v>
      </c>
    </row>
    <row r="380" spans="1:7" ht="20.25" hidden="1" customHeight="1">
      <c r="A380" s="39">
        <v>2041099</v>
      </c>
      <c r="B380" s="40" t="s">
        <v>171</v>
      </c>
      <c r="C380" s="41"/>
      <c r="D380" s="47">
        <f t="shared" si="10"/>
        <v>0</v>
      </c>
      <c r="E380" s="41"/>
      <c r="F380" s="47">
        <f t="shared" si="11"/>
        <v>0</v>
      </c>
      <c r="G380" s="41"/>
    </row>
    <row r="381" spans="1:7" ht="20.25" customHeight="1">
      <c r="A381" s="36">
        <v>20499</v>
      </c>
      <c r="B381" s="36" t="s">
        <v>884</v>
      </c>
      <c r="C381" s="38">
        <f>C383+C382</f>
        <v>241</v>
      </c>
      <c r="D381" s="47">
        <f t="shared" si="10"/>
        <v>0</v>
      </c>
      <c r="E381" s="38">
        <f>E383+E382</f>
        <v>241</v>
      </c>
      <c r="F381" s="35">
        <f t="shared" si="11"/>
        <v>-142</v>
      </c>
      <c r="G381" s="38">
        <f>G383+G382</f>
        <v>99</v>
      </c>
    </row>
    <row r="382" spans="1:7" ht="20.25" hidden="1" customHeight="1">
      <c r="A382" s="42">
        <v>2049902</v>
      </c>
      <c r="B382" s="33" t="s">
        <v>885</v>
      </c>
      <c r="C382" s="41"/>
      <c r="D382" s="47">
        <f t="shared" si="10"/>
        <v>0</v>
      </c>
      <c r="E382" s="41"/>
      <c r="F382" s="47">
        <f t="shared" si="11"/>
        <v>0</v>
      </c>
      <c r="G382" s="41"/>
    </row>
    <row r="383" spans="1:7" ht="20.25" customHeight="1">
      <c r="A383" s="39">
        <v>2049999</v>
      </c>
      <c r="B383" s="40" t="s">
        <v>886</v>
      </c>
      <c r="C383" s="41">
        <v>241</v>
      </c>
      <c r="D383" s="35">
        <f t="shared" si="10"/>
        <v>0</v>
      </c>
      <c r="E383" s="41">
        <v>241</v>
      </c>
      <c r="F383" s="47">
        <f t="shared" si="11"/>
        <v>-142</v>
      </c>
      <c r="G383" s="41">
        <v>99</v>
      </c>
    </row>
    <row r="384" spans="1:7" s="62" customFormat="1" ht="20.25" customHeight="1">
      <c r="A384" s="36">
        <v>205</v>
      </c>
      <c r="B384" s="36" t="s">
        <v>172</v>
      </c>
      <c r="C384" s="38">
        <f>C385+C390+C397+C403+C409+C413+C417+C421+C427+C434</f>
        <v>61974</v>
      </c>
      <c r="D384" s="47">
        <f t="shared" si="10"/>
        <v>0</v>
      </c>
      <c r="E384" s="38">
        <f>E385+E390+E397+E403+E409+E413+E417+E421+E427+E434</f>
        <v>61974</v>
      </c>
      <c r="F384" s="35">
        <f t="shared" si="11"/>
        <v>-8310</v>
      </c>
      <c r="G384" s="38">
        <f>G385+G390+G397+G403+G409+G413+G417+G421+G427+G434</f>
        <v>53664</v>
      </c>
    </row>
    <row r="385" spans="1:7" ht="20.25" customHeight="1">
      <c r="A385" s="36">
        <v>20501</v>
      </c>
      <c r="B385" s="36" t="s">
        <v>887</v>
      </c>
      <c r="C385" s="38">
        <f>SUM(C386:C389)</f>
        <v>678</v>
      </c>
      <c r="D385" s="47">
        <f t="shared" si="10"/>
        <v>0</v>
      </c>
      <c r="E385" s="38">
        <f>SUM(E386:E389)</f>
        <v>678</v>
      </c>
      <c r="F385" s="35">
        <f t="shared" si="11"/>
        <v>-157</v>
      </c>
      <c r="G385" s="38">
        <f>SUM(G386:G389)</f>
        <v>521</v>
      </c>
    </row>
    <row r="386" spans="1:7" ht="20.25" customHeight="1">
      <c r="A386" s="39">
        <v>2050101</v>
      </c>
      <c r="B386" s="40" t="s">
        <v>18</v>
      </c>
      <c r="C386" s="41">
        <v>596</v>
      </c>
      <c r="D386" s="35">
        <f t="shared" si="10"/>
        <v>0</v>
      </c>
      <c r="E386" s="41">
        <v>596</v>
      </c>
      <c r="F386" s="47">
        <f t="shared" si="11"/>
        <v>-118</v>
      </c>
      <c r="G386" s="41">
        <v>478</v>
      </c>
    </row>
    <row r="387" spans="1:7" ht="20.25" customHeight="1">
      <c r="A387" s="39">
        <v>2050102</v>
      </c>
      <c r="B387" s="40" t="s">
        <v>19</v>
      </c>
      <c r="C387" s="41">
        <v>16</v>
      </c>
      <c r="D387" s="35">
        <f t="shared" si="10"/>
        <v>0</v>
      </c>
      <c r="E387" s="41">
        <v>16</v>
      </c>
      <c r="F387" s="47">
        <f t="shared" si="11"/>
        <v>0</v>
      </c>
      <c r="G387" s="41">
        <v>16</v>
      </c>
    </row>
    <row r="388" spans="1:7" ht="20.25" hidden="1" customHeight="1">
      <c r="A388" s="39">
        <v>2050103</v>
      </c>
      <c r="B388" s="40" t="s">
        <v>20</v>
      </c>
      <c r="C388" s="41">
        <v>0</v>
      </c>
      <c r="D388" s="47">
        <f t="shared" si="10"/>
        <v>0</v>
      </c>
      <c r="E388" s="41">
        <v>0</v>
      </c>
      <c r="F388" s="47">
        <f t="shared" si="11"/>
        <v>0</v>
      </c>
      <c r="G388" s="41">
        <v>0</v>
      </c>
    </row>
    <row r="389" spans="1:7" ht="20.25" customHeight="1">
      <c r="A389" s="39">
        <v>2050199</v>
      </c>
      <c r="B389" s="40" t="s">
        <v>173</v>
      </c>
      <c r="C389" s="41">
        <v>66</v>
      </c>
      <c r="D389" s="47">
        <f t="shared" si="10"/>
        <v>0</v>
      </c>
      <c r="E389" s="41">
        <v>66</v>
      </c>
      <c r="F389" s="47">
        <f t="shared" si="11"/>
        <v>-39</v>
      </c>
      <c r="G389" s="41">
        <v>27</v>
      </c>
    </row>
    <row r="390" spans="1:7" ht="20.25" customHeight="1">
      <c r="A390" s="36">
        <v>20502</v>
      </c>
      <c r="B390" s="36" t="s">
        <v>888</v>
      </c>
      <c r="C390" s="38">
        <f>SUM(C391:C396)</f>
        <v>49198</v>
      </c>
      <c r="D390" s="47">
        <f t="shared" si="10"/>
        <v>0</v>
      </c>
      <c r="E390" s="38">
        <f>SUM(E391:E396)</f>
        <v>49198</v>
      </c>
      <c r="F390" s="35">
        <f t="shared" si="11"/>
        <v>-4563</v>
      </c>
      <c r="G390" s="38">
        <f>SUM(G391:G396)</f>
        <v>44635</v>
      </c>
    </row>
    <row r="391" spans="1:7" ht="20.25" customHeight="1">
      <c r="A391" s="39">
        <v>2050201</v>
      </c>
      <c r="B391" s="40" t="s">
        <v>174</v>
      </c>
      <c r="C391" s="41">
        <v>1054</v>
      </c>
      <c r="D391" s="47">
        <f t="shared" si="10"/>
        <v>0</v>
      </c>
      <c r="E391" s="41">
        <v>1054</v>
      </c>
      <c r="F391" s="47">
        <f t="shared" si="11"/>
        <v>-97</v>
      </c>
      <c r="G391" s="41">
        <v>957</v>
      </c>
    </row>
    <row r="392" spans="1:7" ht="20.25" customHeight="1">
      <c r="A392" s="39">
        <v>2050202</v>
      </c>
      <c r="B392" s="40" t="s">
        <v>175</v>
      </c>
      <c r="C392" s="41">
        <v>10743</v>
      </c>
      <c r="D392" s="35">
        <f t="shared" ref="D392:D455" si="12">E392-C392</f>
        <v>0</v>
      </c>
      <c r="E392" s="41">
        <v>10743</v>
      </c>
      <c r="F392" s="47">
        <f t="shared" ref="F392:F455" si="13">G392-E392</f>
        <v>2463</v>
      </c>
      <c r="G392" s="41">
        <v>13206</v>
      </c>
    </row>
    <row r="393" spans="1:7" ht="20.25" customHeight="1">
      <c r="A393" s="39">
        <v>2050203</v>
      </c>
      <c r="B393" s="40" t="s">
        <v>176</v>
      </c>
      <c r="C393" s="41">
        <v>8988</v>
      </c>
      <c r="D393" s="47">
        <f t="shared" si="12"/>
        <v>0</v>
      </c>
      <c r="E393" s="41">
        <v>8988</v>
      </c>
      <c r="F393" s="47">
        <f t="shared" si="13"/>
        <v>2845</v>
      </c>
      <c r="G393" s="41">
        <v>11833</v>
      </c>
    </row>
    <row r="394" spans="1:7" ht="20.25" customHeight="1">
      <c r="A394" s="39">
        <v>2050204</v>
      </c>
      <c r="B394" s="40" t="s">
        <v>177</v>
      </c>
      <c r="C394" s="41">
        <v>11784</v>
      </c>
      <c r="D394" s="47">
        <f t="shared" si="12"/>
        <v>0</v>
      </c>
      <c r="E394" s="41">
        <v>11784</v>
      </c>
      <c r="F394" s="47">
        <f t="shared" si="13"/>
        <v>3065</v>
      </c>
      <c r="G394" s="41">
        <v>14849</v>
      </c>
    </row>
    <row r="395" spans="1:7" ht="20.25" customHeight="1">
      <c r="A395" s="39">
        <v>2050205</v>
      </c>
      <c r="B395" s="40" t="s">
        <v>178</v>
      </c>
      <c r="C395" s="41">
        <v>0</v>
      </c>
      <c r="D395" s="47">
        <f t="shared" si="12"/>
        <v>0</v>
      </c>
      <c r="E395" s="41">
        <v>0</v>
      </c>
      <c r="F395" s="47">
        <f t="shared" si="13"/>
        <v>6</v>
      </c>
      <c r="G395" s="41">
        <v>6</v>
      </c>
    </row>
    <row r="396" spans="1:7" ht="20.25" customHeight="1">
      <c r="A396" s="39">
        <v>2050299</v>
      </c>
      <c r="B396" s="40" t="s">
        <v>179</v>
      </c>
      <c r="C396" s="41">
        <v>16629</v>
      </c>
      <c r="D396" s="47">
        <f t="shared" si="12"/>
        <v>0</v>
      </c>
      <c r="E396" s="41">
        <v>16629</v>
      </c>
      <c r="F396" s="47">
        <f t="shared" si="13"/>
        <v>-12845</v>
      </c>
      <c r="G396" s="41">
        <v>3784</v>
      </c>
    </row>
    <row r="397" spans="1:7" ht="20.25" customHeight="1">
      <c r="A397" s="36">
        <v>20503</v>
      </c>
      <c r="B397" s="36" t="s">
        <v>889</v>
      </c>
      <c r="C397" s="38">
        <f>SUM(C398:C402)</f>
        <v>3488</v>
      </c>
      <c r="D397" s="47">
        <f t="shared" si="12"/>
        <v>0</v>
      </c>
      <c r="E397" s="38">
        <f>SUM(E398:E402)</f>
        <v>3488</v>
      </c>
      <c r="F397" s="35">
        <f t="shared" si="13"/>
        <v>1001</v>
      </c>
      <c r="G397" s="38">
        <f>SUM(G398:G402)</f>
        <v>4489</v>
      </c>
    </row>
    <row r="398" spans="1:7" ht="20.25" hidden="1" customHeight="1">
      <c r="A398" s="39">
        <v>2050301</v>
      </c>
      <c r="B398" s="40" t="s">
        <v>180</v>
      </c>
      <c r="C398" s="41"/>
      <c r="D398" s="47">
        <f t="shared" si="12"/>
        <v>0</v>
      </c>
      <c r="E398" s="41"/>
      <c r="F398" s="47">
        <f t="shared" si="13"/>
        <v>0</v>
      </c>
      <c r="G398" s="41"/>
    </row>
    <row r="399" spans="1:7" ht="20.25" customHeight="1">
      <c r="A399" s="39">
        <v>2050302</v>
      </c>
      <c r="B399" s="40" t="s">
        <v>890</v>
      </c>
      <c r="C399" s="41">
        <v>3481</v>
      </c>
      <c r="D399" s="35">
        <f t="shared" si="12"/>
        <v>0</v>
      </c>
      <c r="E399" s="41">
        <v>3481</v>
      </c>
      <c r="F399" s="47">
        <f t="shared" si="13"/>
        <v>1003</v>
      </c>
      <c r="G399" s="41">
        <v>4484</v>
      </c>
    </row>
    <row r="400" spans="1:7" ht="20.25" hidden="1" customHeight="1">
      <c r="A400" s="39">
        <v>2050303</v>
      </c>
      <c r="B400" s="40" t="s">
        <v>181</v>
      </c>
      <c r="C400" s="41"/>
      <c r="D400" s="47">
        <f t="shared" si="12"/>
        <v>0</v>
      </c>
      <c r="E400" s="41"/>
      <c r="F400" s="47">
        <f t="shared" si="13"/>
        <v>0</v>
      </c>
      <c r="G400" s="41">
        <v>0</v>
      </c>
    </row>
    <row r="401" spans="1:7" ht="20.25" customHeight="1">
      <c r="A401" s="39">
        <v>2050305</v>
      </c>
      <c r="B401" s="40" t="s">
        <v>182</v>
      </c>
      <c r="C401" s="41">
        <v>7</v>
      </c>
      <c r="D401" s="47">
        <f t="shared" si="12"/>
        <v>0</v>
      </c>
      <c r="E401" s="41">
        <v>7</v>
      </c>
      <c r="F401" s="47">
        <f t="shared" si="13"/>
        <v>-2</v>
      </c>
      <c r="G401" s="41">
        <v>5</v>
      </c>
    </row>
    <row r="402" spans="1:7" ht="20.25" hidden="1" customHeight="1">
      <c r="A402" s="39">
        <v>2050399</v>
      </c>
      <c r="B402" s="40" t="s">
        <v>183</v>
      </c>
      <c r="C402" s="41"/>
      <c r="D402" s="47">
        <f t="shared" si="12"/>
        <v>0</v>
      </c>
      <c r="E402" s="41"/>
      <c r="F402" s="47">
        <f t="shared" si="13"/>
        <v>0</v>
      </c>
      <c r="G402" s="41"/>
    </row>
    <row r="403" spans="1:7" ht="20.25" hidden="1" customHeight="1">
      <c r="A403" s="36">
        <v>20504</v>
      </c>
      <c r="B403" s="36" t="s">
        <v>891</v>
      </c>
      <c r="C403" s="38">
        <f>SUM(C404:C408)</f>
        <v>0</v>
      </c>
      <c r="D403" s="47">
        <f t="shared" si="12"/>
        <v>0</v>
      </c>
      <c r="E403" s="38">
        <f>SUM(E404:E408)</f>
        <v>0</v>
      </c>
      <c r="F403" s="47">
        <f t="shared" si="13"/>
        <v>0</v>
      </c>
      <c r="G403" s="38">
        <f>SUM(G404:G408)</f>
        <v>0</v>
      </c>
    </row>
    <row r="404" spans="1:7" ht="20.25" hidden="1" customHeight="1">
      <c r="A404" s="39">
        <v>2050401</v>
      </c>
      <c r="B404" s="40" t="s">
        <v>184</v>
      </c>
      <c r="C404" s="41"/>
      <c r="D404" s="47">
        <f t="shared" si="12"/>
        <v>0</v>
      </c>
      <c r="E404" s="41"/>
      <c r="F404" s="47">
        <f t="shared" si="13"/>
        <v>0</v>
      </c>
      <c r="G404" s="41"/>
    </row>
    <row r="405" spans="1:7" ht="20.25" hidden="1" customHeight="1">
      <c r="A405" s="39">
        <v>2050402</v>
      </c>
      <c r="B405" s="40" t="s">
        <v>185</v>
      </c>
      <c r="C405" s="41"/>
      <c r="D405" s="35">
        <f t="shared" si="12"/>
        <v>0</v>
      </c>
      <c r="E405" s="41"/>
      <c r="F405" s="35">
        <f t="shared" si="13"/>
        <v>0</v>
      </c>
      <c r="G405" s="41"/>
    </row>
    <row r="406" spans="1:7" ht="20.25" hidden="1" customHeight="1">
      <c r="A406" s="39">
        <v>2050403</v>
      </c>
      <c r="B406" s="40" t="s">
        <v>186</v>
      </c>
      <c r="C406" s="41"/>
      <c r="D406" s="47">
        <f t="shared" si="12"/>
        <v>0</v>
      </c>
      <c r="E406" s="41"/>
      <c r="F406" s="47">
        <f t="shared" si="13"/>
        <v>0</v>
      </c>
      <c r="G406" s="41"/>
    </row>
    <row r="407" spans="1:7" ht="20.25" hidden="1" customHeight="1">
      <c r="A407" s="39">
        <v>2050404</v>
      </c>
      <c r="B407" s="40" t="s">
        <v>187</v>
      </c>
      <c r="C407" s="41"/>
      <c r="D407" s="47">
        <f t="shared" si="12"/>
        <v>0</v>
      </c>
      <c r="E407" s="41"/>
      <c r="F407" s="47">
        <f t="shared" si="13"/>
        <v>0</v>
      </c>
      <c r="G407" s="41"/>
    </row>
    <row r="408" spans="1:7" ht="20.25" hidden="1" customHeight="1">
      <c r="A408" s="39">
        <v>2050499</v>
      </c>
      <c r="B408" s="40" t="s">
        <v>188</v>
      </c>
      <c r="C408" s="41"/>
      <c r="D408" s="47">
        <f t="shared" si="12"/>
        <v>0</v>
      </c>
      <c r="E408" s="41"/>
      <c r="F408" s="47">
        <f t="shared" si="13"/>
        <v>0</v>
      </c>
      <c r="G408" s="41"/>
    </row>
    <row r="409" spans="1:7" ht="20.25" customHeight="1">
      <c r="A409" s="36">
        <v>20505</v>
      </c>
      <c r="B409" s="36" t="s">
        <v>892</v>
      </c>
      <c r="C409" s="38">
        <f>SUM(C410:C412)</f>
        <v>231</v>
      </c>
      <c r="D409" s="47">
        <f t="shared" si="12"/>
        <v>0</v>
      </c>
      <c r="E409" s="38">
        <f>SUM(E410:E412)</f>
        <v>231</v>
      </c>
      <c r="F409" s="35">
        <f t="shared" si="13"/>
        <v>57</v>
      </c>
      <c r="G409" s="38">
        <f>SUM(G410:G412)</f>
        <v>288</v>
      </c>
    </row>
    <row r="410" spans="1:7" ht="20.25" customHeight="1">
      <c r="A410" s="39">
        <v>2050501</v>
      </c>
      <c r="B410" s="40" t="s">
        <v>189</v>
      </c>
      <c r="C410" s="41">
        <v>231</v>
      </c>
      <c r="D410" s="47">
        <f t="shared" si="12"/>
        <v>0</v>
      </c>
      <c r="E410" s="41">
        <v>231</v>
      </c>
      <c r="F410" s="47">
        <f t="shared" si="13"/>
        <v>57</v>
      </c>
      <c r="G410" s="41">
        <v>288</v>
      </c>
    </row>
    <row r="411" spans="1:7" ht="20.25" hidden="1" customHeight="1">
      <c r="A411" s="39">
        <v>2050502</v>
      </c>
      <c r="B411" s="40" t="s">
        <v>190</v>
      </c>
      <c r="C411" s="41"/>
      <c r="D411" s="35">
        <f t="shared" si="12"/>
        <v>0</v>
      </c>
      <c r="E411" s="41"/>
      <c r="F411" s="35">
        <f t="shared" si="13"/>
        <v>0</v>
      </c>
      <c r="G411" s="41"/>
    </row>
    <row r="412" spans="1:7" ht="20.25" hidden="1" customHeight="1">
      <c r="A412" s="39">
        <v>2050599</v>
      </c>
      <c r="B412" s="40" t="s">
        <v>191</v>
      </c>
      <c r="C412" s="41"/>
      <c r="D412" s="47">
        <f t="shared" si="12"/>
        <v>0</v>
      </c>
      <c r="E412" s="41"/>
      <c r="F412" s="47">
        <f t="shared" si="13"/>
        <v>0</v>
      </c>
      <c r="G412" s="41"/>
    </row>
    <row r="413" spans="1:7" ht="20.25" hidden="1" customHeight="1">
      <c r="A413" s="36">
        <v>20506</v>
      </c>
      <c r="B413" s="36" t="s">
        <v>893</v>
      </c>
      <c r="C413" s="38">
        <f>SUM(C414:C416)</f>
        <v>0</v>
      </c>
      <c r="D413" s="47">
        <f t="shared" si="12"/>
        <v>0</v>
      </c>
      <c r="E413" s="38">
        <f>SUM(E414:E416)</f>
        <v>0</v>
      </c>
      <c r="F413" s="47">
        <f t="shared" si="13"/>
        <v>0</v>
      </c>
      <c r="G413" s="38">
        <f>SUM(G414:G416)</f>
        <v>0</v>
      </c>
    </row>
    <row r="414" spans="1:7" ht="20.25" hidden="1" customHeight="1">
      <c r="A414" s="39">
        <v>2050601</v>
      </c>
      <c r="B414" s="40" t="s">
        <v>192</v>
      </c>
      <c r="C414" s="41"/>
      <c r="D414" s="47">
        <f t="shared" si="12"/>
        <v>0</v>
      </c>
      <c r="E414" s="41"/>
      <c r="F414" s="47">
        <f t="shared" si="13"/>
        <v>0</v>
      </c>
      <c r="G414" s="41"/>
    </row>
    <row r="415" spans="1:7" ht="20.25" hidden="1" customHeight="1">
      <c r="A415" s="39">
        <v>2050602</v>
      </c>
      <c r="B415" s="40" t="s">
        <v>193</v>
      </c>
      <c r="C415" s="41"/>
      <c r="D415" s="35">
        <f t="shared" si="12"/>
        <v>0</v>
      </c>
      <c r="E415" s="41"/>
      <c r="F415" s="35">
        <f t="shared" si="13"/>
        <v>0</v>
      </c>
      <c r="G415" s="41"/>
    </row>
    <row r="416" spans="1:7" ht="20.25" hidden="1" customHeight="1">
      <c r="A416" s="39">
        <v>2050699</v>
      </c>
      <c r="B416" s="40" t="s">
        <v>194</v>
      </c>
      <c r="C416" s="41"/>
      <c r="D416" s="47">
        <f t="shared" si="12"/>
        <v>0</v>
      </c>
      <c r="E416" s="41"/>
      <c r="F416" s="47">
        <f t="shared" si="13"/>
        <v>0</v>
      </c>
      <c r="G416" s="41"/>
    </row>
    <row r="417" spans="1:7" ht="20.25" customHeight="1">
      <c r="A417" s="36">
        <v>20507</v>
      </c>
      <c r="B417" s="36" t="s">
        <v>894</v>
      </c>
      <c r="C417" s="38">
        <f>SUM(C418:C420)</f>
        <v>389</v>
      </c>
      <c r="D417" s="47">
        <f t="shared" si="12"/>
        <v>0</v>
      </c>
      <c r="E417" s="38">
        <f>SUM(E418:E420)</f>
        <v>389</v>
      </c>
      <c r="F417" s="35">
        <f t="shared" si="13"/>
        <v>64</v>
      </c>
      <c r="G417" s="38">
        <f>SUM(G418:G420)</f>
        <v>453</v>
      </c>
    </row>
    <row r="418" spans="1:7" ht="20.25" customHeight="1">
      <c r="A418" s="39">
        <v>2050701</v>
      </c>
      <c r="B418" s="40" t="s">
        <v>195</v>
      </c>
      <c r="C418" s="41">
        <v>389</v>
      </c>
      <c r="D418" s="47">
        <f t="shared" si="12"/>
        <v>0</v>
      </c>
      <c r="E418" s="41">
        <v>389</v>
      </c>
      <c r="F418" s="47">
        <f t="shared" si="13"/>
        <v>64</v>
      </c>
      <c r="G418" s="41">
        <v>453</v>
      </c>
    </row>
    <row r="419" spans="1:7" ht="20.25" hidden="1" customHeight="1">
      <c r="A419" s="39">
        <v>2050702</v>
      </c>
      <c r="B419" s="40" t="s">
        <v>196</v>
      </c>
      <c r="C419" s="41"/>
      <c r="D419" s="35">
        <f t="shared" si="12"/>
        <v>0</v>
      </c>
      <c r="E419" s="41"/>
      <c r="F419" s="35">
        <f t="shared" si="13"/>
        <v>0</v>
      </c>
      <c r="G419" s="41"/>
    </row>
    <row r="420" spans="1:7" ht="20.25" hidden="1" customHeight="1">
      <c r="A420" s="39">
        <v>2050799</v>
      </c>
      <c r="B420" s="40" t="s">
        <v>197</v>
      </c>
      <c r="C420" s="41"/>
      <c r="D420" s="47">
        <f t="shared" si="12"/>
        <v>0</v>
      </c>
      <c r="E420" s="41"/>
      <c r="F420" s="47">
        <f t="shared" si="13"/>
        <v>0</v>
      </c>
      <c r="G420" s="41"/>
    </row>
    <row r="421" spans="1:7" ht="20.25" customHeight="1">
      <c r="A421" s="36">
        <v>20508</v>
      </c>
      <c r="B421" s="36" t="s">
        <v>895</v>
      </c>
      <c r="C421" s="38">
        <f>SUM(C422:C426)</f>
        <v>1247</v>
      </c>
      <c r="D421" s="47">
        <f t="shared" si="12"/>
        <v>0</v>
      </c>
      <c r="E421" s="38">
        <f>SUM(E422:E426)</f>
        <v>1247</v>
      </c>
      <c r="F421" s="35">
        <f t="shared" si="13"/>
        <v>-251</v>
      </c>
      <c r="G421" s="38">
        <f>SUM(G422:G426)</f>
        <v>996</v>
      </c>
    </row>
    <row r="422" spans="1:7" ht="20.25" customHeight="1">
      <c r="A422" s="39">
        <v>2050801</v>
      </c>
      <c r="B422" s="40" t="s">
        <v>198</v>
      </c>
      <c r="C422" s="41">
        <v>481</v>
      </c>
      <c r="D422" s="47">
        <f t="shared" si="12"/>
        <v>0</v>
      </c>
      <c r="E422" s="41">
        <v>481</v>
      </c>
      <c r="F422" s="47">
        <f t="shared" si="13"/>
        <v>130</v>
      </c>
      <c r="G422" s="41">
        <v>611</v>
      </c>
    </row>
    <row r="423" spans="1:7" ht="20.25" customHeight="1">
      <c r="A423" s="39">
        <v>2050802</v>
      </c>
      <c r="B423" s="40" t="s">
        <v>199</v>
      </c>
      <c r="C423" s="41">
        <v>363</v>
      </c>
      <c r="D423" s="35">
        <f t="shared" si="12"/>
        <v>0</v>
      </c>
      <c r="E423" s="41">
        <v>363</v>
      </c>
      <c r="F423" s="47">
        <f t="shared" si="13"/>
        <v>-49</v>
      </c>
      <c r="G423" s="41">
        <v>314</v>
      </c>
    </row>
    <row r="424" spans="1:7" ht="20.25" customHeight="1">
      <c r="A424" s="39">
        <v>2050803</v>
      </c>
      <c r="B424" s="40" t="s">
        <v>200</v>
      </c>
      <c r="C424" s="41">
        <v>357</v>
      </c>
      <c r="D424" s="47">
        <f t="shared" si="12"/>
        <v>0</v>
      </c>
      <c r="E424" s="41">
        <v>357</v>
      </c>
      <c r="F424" s="47">
        <f t="shared" si="13"/>
        <v>-301</v>
      </c>
      <c r="G424" s="41">
        <v>56</v>
      </c>
    </row>
    <row r="425" spans="1:7" ht="20.25" customHeight="1">
      <c r="A425" s="39">
        <v>2050804</v>
      </c>
      <c r="B425" s="40" t="s">
        <v>201</v>
      </c>
      <c r="C425" s="41">
        <v>46</v>
      </c>
      <c r="D425" s="47">
        <f t="shared" si="12"/>
        <v>0</v>
      </c>
      <c r="E425" s="41">
        <v>46</v>
      </c>
      <c r="F425" s="47">
        <f t="shared" si="13"/>
        <v>-31</v>
      </c>
      <c r="G425" s="41">
        <v>15</v>
      </c>
    </row>
    <row r="426" spans="1:7" ht="20.25" hidden="1" customHeight="1">
      <c r="A426" s="39">
        <v>2050899</v>
      </c>
      <c r="B426" s="40" t="s">
        <v>202</v>
      </c>
      <c r="C426" s="41"/>
      <c r="D426" s="47">
        <f t="shared" si="12"/>
        <v>0</v>
      </c>
      <c r="E426" s="41"/>
      <c r="F426" s="47">
        <f t="shared" si="13"/>
        <v>0</v>
      </c>
      <c r="G426" s="41"/>
    </row>
    <row r="427" spans="1:7" ht="20.25" customHeight="1">
      <c r="A427" s="36">
        <v>20509</v>
      </c>
      <c r="B427" s="36" t="s">
        <v>896</v>
      </c>
      <c r="C427" s="38">
        <f>SUM(C428:C433)</f>
        <v>5982</v>
      </c>
      <c r="D427" s="47">
        <f t="shared" si="12"/>
        <v>0</v>
      </c>
      <c r="E427" s="38">
        <f>SUM(E428:E433)</f>
        <v>5982</v>
      </c>
      <c r="F427" s="35">
        <f t="shared" si="13"/>
        <v>-3793</v>
      </c>
      <c r="G427" s="38">
        <f>SUM(G428:G433)</f>
        <v>2189</v>
      </c>
    </row>
    <row r="428" spans="1:7" ht="20.25" customHeight="1">
      <c r="A428" s="39">
        <v>2050901</v>
      </c>
      <c r="B428" s="40" t="s">
        <v>203</v>
      </c>
      <c r="C428" s="41">
        <v>304</v>
      </c>
      <c r="D428" s="47">
        <f t="shared" si="12"/>
        <v>0</v>
      </c>
      <c r="E428" s="41">
        <v>304</v>
      </c>
      <c r="F428" s="47">
        <f t="shared" si="13"/>
        <v>-304</v>
      </c>
      <c r="G428" s="41"/>
    </row>
    <row r="429" spans="1:7" ht="20.25" hidden="1" customHeight="1">
      <c r="A429" s="39">
        <v>2050902</v>
      </c>
      <c r="B429" s="40" t="s">
        <v>204</v>
      </c>
      <c r="C429" s="41">
        <v>0</v>
      </c>
      <c r="D429" s="35">
        <f t="shared" si="12"/>
        <v>0</v>
      </c>
      <c r="E429" s="41">
        <v>0</v>
      </c>
      <c r="F429" s="35">
        <f t="shared" si="13"/>
        <v>0</v>
      </c>
      <c r="G429" s="41"/>
    </row>
    <row r="430" spans="1:7" ht="20.25" customHeight="1">
      <c r="A430" s="39">
        <v>2050903</v>
      </c>
      <c r="B430" s="40" t="s">
        <v>205</v>
      </c>
      <c r="C430" s="41">
        <v>0</v>
      </c>
      <c r="D430" s="47">
        <f t="shared" si="12"/>
        <v>0</v>
      </c>
      <c r="E430" s="41">
        <v>0</v>
      </c>
      <c r="F430" s="47">
        <f t="shared" si="13"/>
        <v>444</v>
      </c>
      <c r="G430" s="41">
        <v>444</v>
      </c>
    </row>
    <row r="431" spans="1:7" ht="20.25" customHeight="1">
      <c r="A431" s="39">
        <v>2050904</v>
      </c>
      <c r="B431" s="40" t="s">
        <v>206</v>
      </c>
      <c r="C431" s="41">
        <v>0</v>
      </c>
      <c r="D431" s="47">
        <f t="shared" si="12"/>
        <v>0</v>
      </c>
      <c r="E431" s="41">
        <v>0</v>
      </c>
      <c r="F431" s="47">
        <f t="shared" si="13"/>
        <v>328</v>
      </c>
      <c r="G431" s="41">
        <v>328</v>
      </c>
    </row>
    <row r="432" spans="1:7" ht="20.25" customHeight="1">
      <c r="A432" s="39">
        <v>2050905</v>
      </c>
      <c r="B432" s="40" t="s">
        <v>207</v>
      </c>
      <c r="C432" s="41">
        <v>2700</v>
      </c>
      <c r="D432" s="47">
        <f t="shared" si="12"/>
        <v>0</v>
      </c>
      <c r="E432" s="41">
        <v>2700</v>
      </c>
      <c r="F432" s="47">
        <f t="shared" si="13"/>
        <v>-1372</v>
      </c>
      <c r="G432" s="41">
        <v>1328</v>
      </c>
    </row>
    <row r="433" spans="1:7" ht="20.25" customHeight="1">
      <c r="A433" s="39">
        <v>2050999</v>
      </c>
      <c r="B433" s="40" t="s">
        <v>208</v>
      </c>
      <c r="C433" s="41">
        <v>2978</v>
      </c>
      <c r="D433" s="47">
        <f t="shared" si="12"/>
        <v>0</v>
      </c>
      <c r="E433" s="41">
        <v>2978</v>
      </c>
      <c r="F433" s="47">
        <f t="shared" si="13"/>
        <v>-2889</v>
      </c>
      <c r="G433" s="41">
        <v>89</v>
      </c>
    </row>
    <row r="434" spans="1:7" ht="20.25" customHeight="1">
      <c r="A434" s="36">
        <v>20599</v>
      </c>
      <c r="B434" s="36" t="s">
        <v>897</v>
      </c>
      <c r="C434" s="38">
        <f>C435</f>
        <v>761</v>
      </c>
      <c r="D434" s="47">
        <f t="shared" si="12"/>
        <v>0</v>
      </c>
      <c r="E434" s="38">
        <f>E435</f>
        <v>761</v>
      </c>
      <c r="F434" s="35">
        <f t="shared" si="13"/>
        <v>-668</v>
      </c>
      <c r="G434" s="38">
        <f>G435</f>
        <v>93</v>
      </c>
    </row>
    <row r="435" spans="1:7" ht="20.25" customHeight="1">
      <c r="A435" s="39">
        <v>2059999</v>
      </c>
      <c r="B435" s="40" t="s">
        <v>209</v>
      </c>
      <c r="C435" s="41">
        <v>761</v>
      </c>
      <c r="D435" s="47">
        <f t="shared" si="12"/>
        <v>0</v>
      </c>
      <c r="E435" s="41">
        <v>761</v>
      </c>
      <c r="F435" s="47">
        <f t="shared" si="13"/>
        <v>-668</v>
      </c>
      <c r="G435" s="41">
        <v>93</v>
      </c>
    </row>
    <row r="436" spans="1:7" ht="20.25" customHeight="1">
      <c r="A436" s="36">
        <v>206</v>
      </c>
      <c r="B436" s="36" t="s">
        <v>210</v>
      </c>
      <c r="C436" s="38">
        <f>C437+C442+C451+C457+C462+C467+C472+C479+C483+C487</f>
        <v>15566</v>
      </c>
      <c r="D436" s="35">
        <f t="shared" si="12"/>
        <v>0</v>
      </c>
      <c r="E436" s="38">
        <f>E437+E442+E451+E457+E462+E467+E472+E479+E483+E487</f>
        <v>15566</v>
      </c>
      <c r="F436" s="35">
        <f t="shared" si="13"/>
        <v>-5442</v>
      </c>
      <c r="G436" s="38">
        <f>G437+G442+G451+G457+G462+G467+G472+G479+G483+G487</f>
        <v>10124</v>
      </c>
    </row>
    <row r="437" spans="1:7" ht="20.25" customHeight="1">
      <c r="A437" s="36">
        <v>20601</v>
      </c>
      <c r="B437" s="36" t="s">
        <v>898</v>
      </c>
      <c r="C437" s="38">
        <f>SUM(C438:C441)</f>
        <v>1391</v>
      </c>
      <c r="D437" s="47">
        <f t="shared" si="12"/>
        <v>0</v>
      </c>
      <c r="E437" s="38">
        <f>SUM(E438:E441)</f>
        <v>1391</v>
      </c>
      <c r="F437" s="35">
        <f t="shared" si="13"/>
        <v>-244</v>
      </c>
      <c r="G437" s="38">
        <f>SUM(G438:G441)</f>
        <v>1147</v>
      </c>
    </row>
    <row r="438" spans="1:7" ht="20.25" customHeight="1">
      <c r="A438" s="39">
        <v>2060101</v>
      </c>
      <c r="B438" s="40" t="s">
        <v>18</v>
      </c>
      <c r="C438" s="41">
        <v>1228</v>
      </c>
      <c r="D438" s="35">
        <f t="shared" si="12"/>
        <v>0</v>
      </c>
      <c r="E438" s="41">
        <v>1228</v>
      </c>
      <c r="F438" s="47">
        <f t="shared" si="13"/>
        <v>-152</v>
      </c>
      <c r="G438" s="41">
        <v>1076</v>
      </c>
    </row>
    <row r="439" spans="1:7" ht="20.25" customHeight="1">
      <c r="A439" s="39">
        <v>2060102</v>
      </c>
      <c r="B439" s="40" t="s">
        <v>19</v>
      </c>
      <c r="C439" s="41">
        <v>163</v>
      </c>
      <c r="D439" s="35">
        <f t="shared" si="12"/>
        <v>0</v>
      </c>
      <c r="E439" s="41">
        <v>163</v>
      </c>
      <c r="F439" s="47">
        <f t="shared" si="13"/>
        <v>-92</v>
      </c>
      <c r="G439" s="41">
        <v>71</v>
      </c>
    </row>
    <row r="440" spans="1:7" ht="20.25" hidden="1" customHeight="1">
      <c r="A440" s="39">
        <v>2060103</v>
      </c>
      <c r="B440" s="40" t="s">
        <v>20</v>
      </c>
      <c r="C440" s="41"/>
      <c r="D440" s="47">
        <f t="shared" si="12"/>
        <v>0</v>
      </c>
      <c r="E440" s="41"/>
      <c r="F440" s="47">
        <f t="shared" si="13"/>
        <v>0</v>
      </c>
      <c r="G440" s="41"/>
    </row>
    <row r="441" spans="1:7" ht="20.25" hidden="1" customHeight="1">
      <c r="A441" s="39">
        <v>2060199</v>
      </c>
      <c r="B441" s="40" t="s">
        <v>211</v>
      </c>
      <c r="C441" s="41"/>
      <c r="D441" s="47">
        <f t="shared" si="12"/>
        <v>0</v>
      </c>
      <c r="E441" s="41"/>
      <c r="F441" s="47">
        <f t="shared" si="13"/>
        <v>0</v>
      </c>
      <c r="G441" s="41"/>
    </row>
    <row r="442" spans="1:7" ht="20.25" customHeight="1">
      <c r="A442" s="36">
        <v>20602</v>
      </c>
      <c r="B442" s="36" t="s">
        <v>899</v>
      </c>
      <c r="C442" s="38">
        <f>SUM(C443:C450)</f>
        <v>200</v>
      </c>
      <c r="D442" s="47">
        <f t="shared" si="12"/>
        <v>0</v>
      </c>
      <c r="E442" s="38">
        <f>SUM(E443:E450)</f>
        <v>200</v>
      </c>
      <c r="F442" s="35">
        <f t="shared" si="13"/>
        <v>-163</v>
      </c>
      <c r="G442" s="38">
        <f>SUM(G443:G450)</f>
        <v>37</v>
      </c>
    </row>
    <row r="443" spans="1:7" ht="20.25" hidden="1" customHeight="1">
      <c r="A443" s="39">
        <v>2060201</v>
      </c>
      <c r="B443" s="40" t="s">
        <v>212</v>
      </c>
      <c r="C443" s="41"/>
      <c r="D443" s="47">
        <f t="shared" si="12"/>
        <v>0</v>
      </c>
      <c r="E443" s="41"/>
      <c r="F443" s="47">
        <f t="shared" si="13"/>
        <v>0</v>
      </c>
      <c r="G443" s="41"/>
    </row>
    <row r="444" spans="1:7" ht="20.25" hidden="1" customHeight="1">
      <c r="A444" s="39">
        <v>2060203</v>
      </c>
      <c r="B444" s="40" t="s">
        <v>213</v>
      </c>
      <c r="C444" s="41"/>
      <c r="D444" s="35">
        <f t="shared" si="12"/>
        <v>0</v>
      </c>
      <c r="E444" s="41"/>
      <c r="F444" s="35">
        <f t="shared" si="13"/>
        <v>0</v>
      </c>
      <c r="G444" s="41"/>
    </row>
    <row r="445" spans="1:7" ht="20.25" customHeight="1">
      <c r="A445" s="39">
        <v>2060204</v>
      </c>
      <c r="B445" s="40" t="s">
        <v>900</v>
      </c>
      <c r="C445" s="41">
        <v>200</v>
      </c>
      <c r="D445" s="47">
        <f t="shared" si="12"/>
        <v>0</v>
      </c>
      <c r="E445" s="41">
        <v>200</v>
      </c>
      <c r="F445" s="47">
        <f t="shared" si="13"/>
        <v>-163</v>
      </c>
      <c r="G445" s="41">
        <v>37</v>
      </c>
    </row>
    <row r="446" spans="1:7" ht="20.25" hidden="1" customHeight="1">
      <c r="A446" s="39">
        <v>2060205</v>
      </c>
      <c r="B446" s="40" t="s">
        <v>214</v>
      </c>
      <c r="C446" s="41"/>
      <c r="D446" s="47">
        <f t="shared" si="12"/>
        <v>0</v>
      </c>
      <c r="E446" s="41"/>
      <c r="F446" s="47">
        <f t="shared" si="13"/>
        <v>0</v>
      </c>
      <c r="G446" s="41"/>
    </row>
    <row r="447" spans="1:7" ht="20.25" hidden="1" customHeight="1">
      <c r="A447" s="39">
        <v>2060206</v>
      </c>
      <c r="B447" s="40" t="s">
        <v>215</v>
      </c>
      <c r="C447" s="41"/>
      <c r="D447" s="47">
        <f t="shared" si="12"/>
        <v>0</v>
      </c>
      <c r="E447" s="41"/>
      <c r="F447" s="47">
        <f t="shared" si="13"/>
        <v>0</v>
      </c>
      <c r="G447" s="41"/>
    </row>
    <row r="448" spans="1:7" ht="20.25" hidden="1" customHeight="1">
      <c r="A448" s="39">
        <v>2060207</v>
      </c>
      <c r="B448" s="40" t="s">
        <v>216</v>
      </c>
      <c r="C448" s="41"/>
      <c r="D448" s="47">
        <f t="shared" si="12"/>
        <v>0</v>
      </c>
      <c r="E448" s="41"/>
      <c r="F448" s="47">
        <f t="shared" si="13"/>
        <v>0</v>
      </c>
      <c r="G448" s="41"/>
    </row>
    <row r="449" spans="1:7" ht="20.25" hidden="1" customHeight="1">
      <c r="A449" s="42">
        <v>2060208</v>
      </c>
      <c r="B449" s="33" t="s">
        <v>901</v>
      </c>
      <c r="C449" s="41"/>
      <c r="D449" s="47">
        <f t="shared" si="12"/>
        <v>0</v>
      </c>
      <c r="E449" s="41"/>
      <c r="F449" s="47">
        <f t="shared" si="13"/>
        <v>0</v>
      </c>
      <c r="G449" s="41"/>
    </row>
    <row r="450" spans="1:7" ht="20.25" hidden="1" customHeight="1">
      <c r="A450" s="39">
        <v>2060299</v>
      </c>
      <c r="B450" s="40" t="s">
        <v>217</v>
      </c>
      <c r="C450" s="41"/>
      <c r="D450" s="47">
        <f t="shared" si="12"/>
        <v>0</v>
      </c>
      <c r="E450" s="41"/>
      <c r="F450" s="47">
        <f t="shared" si="13"/>
        <v>0</v>
      </c>
      <c r="G450" s="41"/>
    </row>
    <row r="451" spans="1:7" s="62" customFormat="1" ht="20.25" hidden="1" customHeight="1">
      <c r="A451" s="36">
        <v>20603</v>
      </c>
      <c r="B451" s="36" t="s">
        <v>902</v>
      </c>
      <c r="C451" s="38">
        <f>SUM(C452:C456)</f>
        <v>0</v>
      </c>
      <c r="D451" s="47">
        <f t="shared" si="12"/>
        <v>0</v>
      </c>
      <c r="E451" s="38">
        <f>SUM(E452:E456)</f>
        <v>0</v>
      </c>
      <c r="F451" s="47">
        <f t="shared" si="13"/>
        <v>0</v>
      </c>
      <c r="G451" s="38">
        <f>SUM(G452:G456)</f>
        <v>0</v>
      </c>
    </row>
    <row r="452" spans="1:7" ht="20.25" hidden="1" customHeight="1">
      <c r="A452" s="39">
        <v>2060301</v>
      </c>
      <c r="B452" s="40" t="s">
        <v>212</v>
      </c>
      <c r="C452" s="41"/>
      <c r="D452" s="47">
        <f t="shared" si="12"/>
        <v>0</v>
      </c>
      <c r="E452" s="41"/>
      <c r="F452" s="47">
        <f t="shared" si="13"/>
        <v>0</v>
      </c>
      <c r="G452" s="41"/>
    </row>
    <row r="453" spans="1:7" ht="20.25" hidden="1" customHeight="1">
      <c r="A453" s="39">
        <v>2060302</v>
      </c>
      <c r="B453" s="40" t="s">
        <v>218</v>
      </c>
      <c r="C453" s="41"/>
      <c r="D453" s="35">
        <f t="shared" si="12"/>
        <v>0</v>
      </c>
      <c r="E453" s="41"/>
      <c r="F453" s="35">
        <f t="shared" si="13"/>
        <v>0</v>
      </c>
      <c r="G453" s="41"/>
    </row>
    <row r="454" spans="1:7" ht="20.25" hidden="1" customHeight="1">
      <c r="A454" s="39">
        <v>2060303</v>
      </c>
      <c r="B454" s="40" t="s">
        <v>219</v>
      </c>
      <c r="C454" s="41"/>
      <c r="D454" s="47">
        <f t="shared" si="12"/>
        <v>0</v>
      </c>
      <c r="E454" s="41"/>
      <c r="F454" s="47">
        <f t="shared" si="13"/>
        <v>0</v>
      </c>
      <c r="G454" s="41"/>
    </row>
    <row r="455" spans="1:7" ht="20.25" hidden="1" customHeight="1">
      <c r="A455" s="39">
        <v>2060304</v>
      </c>
      <c r="B455" s="40" t="s">
        <v>220</v>
      </c>
      <c r="C455" s="41"/>
      <c r="D455" s="47">
        <f t="shared" si="12"/>
        <v>0</v>
      </c>
      <c r="E455" s="41"/>
      <c r="F455" s="47">
        <f t="shared" si="13"/>
        <v>0</v>
      </c>
      <c r="G455" s="41"/>
    </row>
    <row r="456" spans="1:7" ht="20.25" hidden="1" customHeight="1">
      <c r="A456" s="39">
        <v>2060399</v>
      </c>
      <c r="B456" s="40" t="s">
        <v>221</v>
      </c>
      <c r="C456" s="41"/>
      <c r="D456" s="47">
        <f t="shared" ref="D456:D519" si="14">E456-C456</f>
        <v>0</v>
      </c>
      <c r="E456" s="41"/>
      <c r="F456" s="47">
        <f t="shared" ref="F456:F519" si="15">G456-E456</f>
        <v>0</v>
      </c>
      <c r="G456" s="41"/>
    </row>
    <row r="457" spans="1:7" ht="20.25" customHeight="1">
      <c r="A457" s="36">
        <v>20604</v>
      </c>
      <c r="B457" s="36" t="s">
        <v>903</v>
      </c>
      <c r="C457" s="38">
        <f>SUM(C458:C461)</f>
        <v>5128</v>
      </c>
      <c r="D457" s="47">
        <f t="shared" si="14"/>
        <v>0</v>
      </c>
      <c r="E457" s="38">
        <f>SUM(E458:E461)</f>
        <v>5128</v>
      </c>
      <c r="F457" s="35">
        <f t="shared" si="15"/>
        <v>-412</v>
      </c>
      <c r="G457" s="38">
        <f>SUM(G458:G461)</f>
        <v>4716</v>
      </c>
    </row>
    <row r="458" spans="1:7" ht="20.25" hidden="1" customHeight="1">
      <c r="A458" s="39">
        <v>2060401</v>
      </c>
      <c r="B458" s="40" t="s">
        <v>212</v>
      </c>
      <c r="C458" s="41"/>
      <c r="D458" s="47">
        <f t="shared" si="14"/>
        <v>0</v>
      </c>
      <c r="E458" s="41"/>
      <c r="F458" s="47">
        <f t="shared" si="15"/>
        <v>0</v>
      </c>
      <c r="G458" s="41"/>
    </row>
    <row r="459" spans="1:7" ht="20.25" hidden="1" customHeight="1">
      <c r="A459" s="39">
        <v>2060404</v>
      </c>
      <c r="B459" s="40" t="s">
        <v>222</v>
      </c>
      <c r="C459" s="41"/>
      <c r="D459" s="35">
        <f t="shared" si="14"/>
        <v>0</v>
      </c>
      <c r="E459" s="41"/>
      <c r="F459" s="35">
        <f t="shared" si="15"/>
        <v>0</v>
      </c>
      <c r="G459" s="41"/>
    </row>
    <row r="460" spans="1:7" ht="20.25" hidden="1" customHeight="1">
      <c r="A460" s="42">
        <v>2060405</v>
      </c>
      <c r="B460" s="33" t="s">
        <v>904</v>
      </c>
      <c r="C460" s="41"/>
      <c r="D460" s="47">
        <f t="shared" si="14"/>
        <v>0</v>
      </c>
      <c r="E460" s="41"/>
      <c r="F460" s="47">
        <f t="shared" si="15"/>
        <v>0</v>
      </c>
      <c r="G460" s="41"/>
    </row>
    <row r="461" spans="1:7" ht="20.25" customHeight="1">
      <c r="A461" s="39">
        <v>2060499</v>
      </c>
      <c r="B461" s="40" t="s">
        <v>223</v>
      </c>
      <c r="C461" s="41">
        <v>5128</v>
      </c>
      <c r="D461" s="47">
        <f t="shared" si="14"/>
        <v>0</v>
      </c>
      <c r="E461" s="41">
        <v>5128</v>
      </c>
      <c r="F461" s="47">
        <f t="shared" si="15"/>
        <v>-412</v>
      </c>
      <c r="G461" s="41">
        <v>4716</v>
      </c>
    </row>
    <row r="462" spans="1:7" s="62" customFormat="1" ht="20.25" hidden="1" customHeight="1">
      <c r="A462" s="36">
        <v>20605</v>
      </c>
      <c r="B462" s="36" t="s">
        <v>905</v>
      </c>
      <c r="C462" s="38">
        <f>SUM(C463:C466)</f>
        <v>0</v>
      </c>
      <c r="D462" s="47">
        <f t="shared" si="14"/>
        <v>0</v>
      </c>
      <c r="E462" s="38">
        <f>SUM(E463:E466)</f>
        <v>0</v>
      </c>
      <c r="F462" s="47">
        <f t="shared" si="15"/>
        <v>0</v>
      </c>
      <c r="G462" s="38">
        <f>SUM(G463:G466)</f>
        <v>0</v>
      </c>
    </row>
    <row r="463" spans="1:7" ht="20.25" hidden="1" customHeight="1">
      <c r="A463" s="39">
        <v>2060501</v>
      </c>
      <c r="B463" s="40" t="s">
        <v>212</v>
      </c>
      <c r="C463" s="41"/>
      <c r="D463" s="47">
        <f t="shared" si="14"/>
        <v>0</v>
      </c>
      <c r="E463" s="41"/>
      <c r="F463" s="47">
        <f t="shared" si="15"/>
        <v>0</v>
      </c>
      <c r="G463" s="41"/>
    </row>
    <row r="464" spans="1:7" ht="20.25" hidden="1" customHeight="1">
      <c r="A464" s="39">
        <v>2060502</v>
      </c>
      <c r="B464" s="40" t="s">
        <v>224</v>
      </c>
      <c r="C464" s="41"/>
      <c r="D464" s="35">
        <f t="shared" si="14"/>
        <v>0</v>
      </c>
      <c r="E464" s="41"/>
      <c r="F464" s="35">
        <f t="shared" si="15"/>
        <v>0</v>
      </c>
      <c r="G464" s="41"/>
    </row>
    <row r="465" spans="1:7" ht="20.25" hidden="1" customHeight="1">
      <c r="A465" s="39">
        <v>2060503</v>
      </c>
      <c r="B465" s="40" t="s">
        <v>225</v>
      </c>
      <c r="C465" s="41"/>
      <c r="D465" s="47">
        <f t="shared" si="14"/>
        <v>0</v>
      </c>
      <c r="E465" s="41"/>
      <c r="F465" s="47">
        <f t="shared" si="15"/>
        <v>0</v>
      </c>
      <c r="G465" s="41"/>
    </row>
    <row r="466" spans="1:7" ht="20.25" hidden="1" customHeight="1">
      <c r="A466" s="39">
        <v>2060599</v>
      </c>
      <c r="B466" s="40" t="s">
        <v>226</v>
      </c>
      <c r="C466" s="41"/>
      <c r="D466" s="47">
        <f t="shared" si="14"/>
        <v>0</v>
      </c>
      <c r="E466" s="41"/>
      <c r="F466" s="47">
        <f t="shared" si="15"/>
        <v>0</v>
      </c>
      <c r="G466" s="41"/>
    </row>
    <row r="467" spans="1:7" ht="20.25" hidden="1" customHeight="1">
      <c r="A467" s="36">
        <v>20606</v>
      </c>
      <c r="B467" s="36" t="s">
        <v>906</v>
      </c>
      <c r="C467" s="38">
        <f>SUM(C468:C471)</f>
        <v>0</v>
      </c>
      <c r="D467" s="47">
        <f t="shared" si="14"/>
        <v>0</v>
      </c>
      <c r="E467" s="38">
        <f>SUM(E468:E471)</f>
        <v>0</v>
      </c>
      <c r="F467" s="47">
        <f t="shared" si="15"/>
        <v>0</v>
      </c>
      <c r="G467" s="38">
        <f>SUM(G468:G471)</f>
        <v>0</v>
      </c>
    </row>
    <row r="468" spans="1:7" ht="20.25" hidden="1" customHeight="1">
      <c r="A468" s="39">
        <v>2060601</v>
      </c>
      <c r="B468" s="40" t="s">
        <v>227</v>
      </c>
      <c r="C468" s="41"/>
      <c r="D468" s="47">
        <f t="shared" si="14"/>
        <v>0</v>
      </c>
      <c r="E468" s="41"/>
      <c r="F468" s="47">
        <f t="shared" si="15"/>
        <v>0</v>
      </c>
      <c r="G468" s="41"/>
    </row>
    <row r="469" spans="1:7" ht="20.25" hidden="1" customHeight="1">
      <c r="A469" s="39">
        <v>2060602</v>
      </c>
      <c r="B469" s="40" t="s">
        <v>228</v>
      </c>
      <c r="C469" s="41"/>
      <c r="D469" s="35">
        <f t="shared" si="14"/>
        <v>0</v>
      </c>
      <c r="E469" s="41"/>
      <c r="F469" s="35">
        <f t="shared" si="15"/>
        <v>0</v>
      </c>
      <c r="G469" s="41"/>
    </row>
    <row r="470" spans="1:7" ht="20.25" hidden="1" customHeight="1">
      <c r="A470" s="39">
        <v>2060603</v>
      </c>
      <c r="B470" s="40" t="s">
        <v>229</v>
      </c>
      <c r="C470" s="41"/>
      <c r="D470" s="47">
        <f t="shared" si="14"/>
        <v>0</v>
      </c>
      <c r="E470" s="41"/>
      <c r="F470" s="47">
        <f t="shared" si="15"/>
        <v>0</v>
      </c>
      <c r="G470" s="41"/>
    </row>
    <row r="471" spans="1:7" ht="20.25" hidden="1" customHeight="1">
      <c r="A471" s="39">
        <v>2060699</v>
      </c>
      <c r="B471" s="40" t="s">
        <v>230</v>
      </c>
      <c r="C471" s="41"/>
      <c r="D471" s="47">
        <f t="shared" si="14"/>
        <v>0</v>
      </c>
      <c r="E471" s="41"/>
      <c r="F471" s="47">
        <f t="shared" si="15"/>
        <v>0</v>
      </c>
      <c r="G471" s="41"/>
    </row>
    <row r="472" spans="1:7" ht="20.25" hidden="1" customHeight="1">
      <c r="A472" s="36">
        <v>20607</v>
      </c>
      <c r="B472" s="36" t="s">
        <v>907</v>
      </c>
      <c r="C472" s="38">
        <f>SUM(C473:C478)</f>
        <v>0</v>
      </c>
      <c r="D472" s="47">
        <f t="shared" si="14"/>
        <v>0</v>
      </c>
      <c r="E472" s="38">
        <f>SUM(E473:E478)</f>
        <v>0</v>
      </c>
      <c r="F472" s="47">
        <f t="shared" si="15"/>
        <v>0</v>
      </c>
      <c r="G472" s="38">
        <f>SUM(G473:G478)</f>
        <v>0</v>
      </c>
    </row>
    <row r="473" spans="1:7" ht="20.25" hidden="1" customHeight="1">
      <c r="A473" s="39">
        <v>2060701</v>
      </c>
      <c r="B473" s="40" t="s">
        <v>212</v>
      </c>
      <c r="C473" s="41"/>
      <c r="D473" s="47">
        <f t="shared" si="14"/>
        <v>0</v>
      </c>
      <c r="E473" s="41"/>
      <c r="F473" s="47">
        <f t="shared" si="15"/>
        <v>0</v>
      </c>
      <c r="G473" s="41"/>
    </row>
    <row r="474" spans="1:7" ht="20.25" hidden="1" customHeight="1">
      <c r="A474" s="39">
        <v>2060702</v>
      </c>
      <c r="B474" s="40" t="s">
        <v>231</v>
      </c>
      <c r="C474" s="41"/>
      <c r="D474" s="35">
        <f t="shared" si="14"/>
        <v>0</v>
      </c>
      <c r="E474" s="41"/>
      <c r="F474" s="35">
        <f t="shared" si="15"/>
        <v>0</v>
      </c>
      <c r="G474" s="41"/>
    </row>
    <row r="475" spans="1:7" ht="20.25" hidden="1" customHeight="1">
      <c r="A475" s="39">
        <v>2060703</v>
      </c>
      <c r="B475" s="40" t="s">
        <v>232</v>
      </c>
      <c r="C475" s="41"/>
      <c r="D475" s="47">
        <f t="shared" si="14"/>
        <v>0</v>
      </c>
      <c r="E475" s="41"/>
      <c r="F475" s="47">
        <f t="shared" si="15"/>
        <v>0</v>
      </c>
      <c r="G475" s="41"/>
    </row>
    <row r="476" spans="1:7" ht="20.25" hidden="1" customHeight="1">
      <c r="A476" s="39">
        <v>2060704</v>
      </c>
      <c r="B476" s="40" t="s">
        <v>233</v>
      </c>
      <c r="C476" s="41"/>
      <c r="D476" s="47">
        <f t="shared" si="14"/>
        <v>0</v>
      </c>
      <c r="E476" s="41"/>
      <c r="F476" s="47">
        <f t="shared" si="15"/>
        <v>0</v>
      </c>
      <c r="G476" s="41"/>
    </row>
    <row r="477" spans="1:7" ht="20.25" hidden="1" customHeight="1">
      <c r="A477" s="39">
        <v>2060705</v>
      </c>
      <c r="B477" s="40" t="s">
        <v>234</v>
      </c>
      <c r="C477" s="41"/>
      <c r="D477" s="47">
        <f t="shared" si="14"/>
        <v>0</v>
      </c>
      <c r="E477" s="41"/>
      <c r="F477" s="47">
        <f t="shared" si="15"/>
        <v>0</v>
      </c>
      <c r="G477" s="41"/>
    </row>
    <row r="478" spans="1:7" ht="20.25" hidden="1" customHeight="1">
      <c r="A478" s="39">
        <v>2060799</v>
      </c>
      <c r="B478" s="40" t="s">
        <v>235</v>
      </c>
      <c r="C478" s="41"/>
      <c r="D478" s="47">
        <f t="shared" si="14"/>
        <v>0</v>
      </c>
      <c r="E478" s="41"/>
      <c r="F478" s="47">
        <f t="shared" si="15"/>
        <v>0</v>
      </c>
      <c r="G478" s="41"/>
    </row>
    <row r="479" spans="1:7" ht="20.25" hidden="1" customHeight="1">
      <c r="A479" s="36">
        <v>20608</v>
      </c>
      <c r="B479" s="36" t="s">
        <v>908</v>
      </c>
      <c r="C479" s="38">
        <f>SUM(C480:C482)</f>
        <v>0</v>
      </c>
      <c r="D479" s="47">
        <f t="shared" si="14"/>
        <v>0</v>
      </c>
      <c r="E479" s="38">
        <f>SUM(E480:E482)</f>
        <v>0</v>
      </c>
      <c r="F479" s="47">
        <f t="shared" si="15"/>
        <v>0</v>
      </c>
      <c r="G479" s="38">
        <f>SUM(G480:G482)</f>
        <v>0</v>
      </c>
    </row>
    <row r="480" spans="1:7" ht="20.25" hidden="1" customHeight="1">
      <c r="A480" s="39">
        <v>2060801</v>
      </c>
      <c r="B480" s="40" t="s">
        <v>236</v>
      </c>
      <c r="C480" s="41"/>
      <c r="D480" s="47">
        <f t="shared" si="14"/>
        <v>0</v>
      </c>
      <c r="E480" s="41"/>
      <c r="F480" s="47">
        <f t="shared" si="15"/>
        <v>0</v>
      </c>
      <c r="G480" s="41"/>
    </row>
    <row r="481" spans="1:7" ht="20.25" hidden="1" customHeight="1">
      <c r="A481" s="39">
        <v>2060802</v>
      </c>
      <c r="B481" s="40" t="s">
        <v>237</v>
      </c>
      <c r="C481" s="41"/>
      <c r="D481" s="35">
        <f t="shared" si="14"/>
        <v>0</v>
      </c>
      <c r="E481" s="41"/>
      <c r="F481" s="35">
        <f t="shared" si="15"/>
        <v>0</v>
      </c>
      <c r="G481" s="41"/>
    </row>
    <row r="482" spans="1:7" ht="20.25" hidden="1" customHeight="1">
      <c r="A482" s="39">
        <v>2060899</v>
      </c>
      <c r="B482" s="40" t="s">
        <v>238</v>
      </c>
      <c r="C482" s="41"/>
      <c r="D482" s="47">
        <f t="shared" si="14"/>
        <v>0</v>
      </c>
      <c r="E482" s="41"/>
      <c r="F482" s="47">
        <f t="shared" si="15"/>
        <v>0</v>
      </c>
      <c r="G482" s="41"/>
    </row>
    <row r="483" spans="1:7" ht="20.25" customHeight="1">
      <c r="A483" s="36">
        <v>20609</v>
      </c>
      <c r="B483" s="36" t="s">
        <v>909</v>
      </c>
      <c r="C483" s="38">
        <f>SUM(C484:C486)</f>
        <v>200</v>
      </c>
      <c r="D483" s="47">
        <f t="shared" si="14"/>
        <v>0</v>
      </c>
      <c r="E483" s="38">
        <f>SUM(E484:E486)</f>
        <v>200</v>
      </c>
      <c r="F483" s="35">
        <f t="shared" si="15"/>
        <v>0</v>
      </c>
      <c r="G483" s="38">
        <f>SUM(G484:G486)</f>
        <v>200</v>
      </c>
    </row>
    <row r="484" spans="1:7" ht="20.25" hidden="1" customHeight="1">
      <c r="A484" s="39">
        <v>2060901</v>
      </c>
      <c r="B484" s="40" t="s">
        <v>239</v>
      </c>
      <c r="C484" s="41"/>
      <c r="D484" s="47">
        <f t="shared" si="14"/>
        <v>0</v>
      </c>
      <c r="E484" s="41"/>
      <c r="F484" s="47">
        <f t="shared" si="15"/>
        <v>0</v>
      </c>
      <c r="G484" s="41"/>
    </row>
    <row r="485" spans="1:7" ht="20.25" customHeight="1">
      <c r="A485" s="39">
        <v>2060902</v>
      </c>
      <c r="B485" s="40" t="s">
        <v>240</v>
      </c>
      <c r="C485" s="41">
        <v>200</v>
      </c>
      <c r="D485" s="35">
        <f t="shared" si="14"/>
        <v>0</v>
      </c>
      <c r="E485" s="41">
        <v>200</v>
      </c>
      <c r="F485" s="47">
        <f t="shared" si="15"/>
        <v>0</v>
      </c>
      <c r="G485" s="41">
        <v>200</v>
      </c>
    </row>
    <row r="486" spans="1:7" ht="20.25" hidden="1" customHeight="1">
      <c r="A486" s="39">
        <v>2060999</v>
      </c>
      <c r="B486" s="40" t="s">
        <v>910</v>
      </c>
      <c r="C486" s="41"/>
      <c r="D486" s="47">
        <f t="shared" si="14"/>
        <v>0</v>
      </c>
      <c r="E486" s="41"/>
      <c r="F486" s="47">
        <f t="shared" si="15"/>
        <v>0</v>
      </c>
      <c r="G486" s="41"/>
    </row>
    <row r="487" spans="1:7" ht="20.25" customHeight="1">
      <c r="A487" s="36">
        <v>20699</v>
      </c>
      <c r="B487" s="36" t="s">
        <v>911</v>
      </c>
      <c r="C487" s="38">
        <f>SUM(C488:C491)</f>
        <v>8647</v>
      </c>
      <c r="D487" s="47">
        <f t="shared" si="14"/>
        <v>0</v>
      </c>
      <c r="E487" s="38">
        <f>SUM(E488:E491)</f>
        <v>8647</v>
      </c>
      <c r="F487" s="35">
        <f t="shared" si="15"/>
        <v>-4623</v>
      </c>
      <c r="G487" s="38">
        <f>SUM(G488:G491)</f>
        <v>4024</v>
      </c>
    </row>
    <row r="488" spans="1:7" ht="20.25" hidden="1" customHeight="1">
      <c r="A488" s="39">
        <v>2069901</v>
      </c>
      <c r="B488" s="40" t="s">
        <v>241</v>
      </c>
      <c r="C488" s="41"/>
      <c r="D488" s="47">
        <f t="shared" si="14"/>
        <v>0</v>
      </c>
      <c r="E488" s="41"/>
      <c r="F488" s="47">
        <f t="shared" si="15"/>
        <v>0</v>
      </c>
      <c r="G488" s="41"/>
    </row>
    <row r="489" spans="1:7" ht="20.25" hidden="1" customHeight="1">
      <c r="A489" s="39">
        <v>2069902</v>
      </c>
      <c r="B489" s="40" t="s">
        <v>242</v>
      </c>
      <c r="C489" s="41"/>
      <c r="D489" s="35">
        <f t="shared" si="14"/>
        <v>0</v>
      </c>
      <c r="E489" s="41"/>
      <c r="F489" s="35">
        <f t="shared" si="15"/>
        <v>0</v>
      </c>
      <c r="G489" s="41"/>
    </row>
    <row r="490" spans="1:7" ht="20.25" hidden="1" customHeight="1">
      <c r="A490" s="39">
        <v>2069903</v>
      </c>
      <c r="B490" s="40" t="s">
        <v>243</v>
      </c>
      <c r="C490" s="41">
        <v>0</v>
      </c>
      <c r="D490" s="47">
        <f t="shared" si="14"/>
        <v>0</v>
      </c>
      <c r="E490" s="41">
        <v>0</v>
      </c>
      <c r="F490" s="47">
        <f t="shared" si="15"/>
        <v>0</v>
      </c>
      <c r="G490" s="41"/>
    </row>
    <row r="491" spans="1:7" ht="20.25" customHeight="1">
      <c r="A491" s="39">
        <v>2069999</v>
      </c>
      <c r="B491" s="40" t="s">
        <v>244</v>
      </c>
      <c r="C491" s="41">
        <v>8647</v>
      </c>
      <c r="D491" s="47">
        <f t="shared" si="14"/>
        <v>0</v>
      </c>
      <c r="E491" s="41">
        <v>8647</v>
      </c>
      <c r="F491" s="47">
        <f t="shared" si="15"/>
        <v>-4623</v>
      </c>
      <c r="G491" s="41">
        <v>4024</v>
      </c>
    </row>
    <row r="492" spans="1:7" ht="20.25" customHeight="1">
      <c r="A492" s="36">
        <v>207</v>
      </c>
      <c r="B492" s="36" t="s">
        <v>245</v>
      </c>
      <c r="C492" s="38">
        <f>C493+C509+C517+C528+C537+C545</f>
        <v>10461</v>
      </c>
      <c r="D492" s="47">
        <f t="shared" si="14"/>
        <v>0</v>
      </c>
      <c r="E492" s="38">
        <f>E493+E509+E517+E528+E537+E545</f>
        <v>10461</v>
      </c>
      <c r="F492" s="35">
        <f t="shared" si="15"/>
        <v>-3124</v>
      </c>
      <c r="G492" s="38">
        <f>G493+G509+G517+G528+G537+G545</f>
        <v>7337</v>
      </c>
    </row>
    <row r="493" spans="1:7" ht="20.25" customHeight="1">
      <c r="A493" s="36">
        <v>20701</v>
      </c>
      <c r="B493" s="36" t="s">
        <v>912</v>
      </c>
      <c r="C493" s="38">
        <f>SUM(C494:C508)</f>
        <v>4018</v>
      </c>
      <c r="D493" s="47">
        <f t="shared" si="14"/>
        <v>0</v>
      </c>
      <c r="E493" s="38">
        <f>SUM(E494:E508)</f>
        <v>4018</v>
      </c>
      <c r="F493" s="35">
        <f t="shared" si="15"/>
        <v>-1784</v>
      </c>
      <c r="G493" s="38">
        <f>SUM(G494:G508)</f>
        <v>2234</v>
      </c>
    </row>
    <row r="494" spans="1:7" ht="20.25" customHeight="1">
      <c r="A494" s="39">
        <v>2070101</v>
      </c>
      <c r="B494" s="40" t="s">
        <v>18</v>
      </c>
      <c r="C494" s="41">
        <v>817</v>
      </c>
      <c r="D494" s="35">
        <f t="shared" si="14"/>
        <v>0</v>
      </c>
      <c r="E494" s="41">
        <v>817</v>
      </c>
      <c r="F494" s="47">
        <f t="shared" si="15"/>
        <v>-108</v>
      </c>
      <c r="G494" s="41">
        <v>709</v>
      </c>
    </row>
    <row r="495" spans="1:7" ht="20.25" customHeight="1">
      <c r="A495" s="39">
        <v>2070102</v>
      </c>
      <c r="B495" s="40" t="s">
        <v>19</v>
      </c>
      <c r="C495" s="41">
        <v>92</v>
      </c>
      <c r="D495" s="35">
        <f t="shared" si="14"/>
        <v>0</v>
      </c>
      <c r="E495" s="41">
        <v>92</v>
      </c>
      <c r="F495" s="47">
        <f t="shared" si="15"/>
        <v>-11</v>
      </c>
      <c r="G495" s="41">
        <v>81</v>
      </c>
    </row>
    <row r="496" spans="1:7" ht="20.25" hidden="1" customHeight="1">
      <c r="A496" s="39">
        <v>2070103</v>
      </c>
      <c r="B496" s="40" t="s">
        <v>20</v>
      </c>
      <c r="C496" s="41">
        <v>0</v>
      </c>
      <c r="D496" s="47">
        <f t="shared" si="14"/>
        <v>0</v>
      </c>
      <c r="E496" s="41">
        <v>0</v>
      </c>
      <c r="F496" s="47">
        <f t="shared" si="15"/>
        <v>0</v>
      </c>
      <c r="G496" s="41">
        <v>0</v>
      </c>
    </row>
    <row r="497" spans="1:7" ht="20.25" customHeight="1">
      <c r="A497" s="39">
        <v>2070104</v>
      </c>
      <c r="B497" s="40" t="s">
        <v>246</v>
      </c>
      <c r="C497" s="41">
        <v>261</v>
      </c>
      <c r="D497" s="47">
        <f t="shared" si="14"/>
        <v>0</v>
      </c>
      <c r="E497" s="41">
        <v>261</v>
      </c>
      <c r="F497" s="47">
        <f t="shared" si="15"/>
        <v>-88</v>
      </c>
      <c r="G497" s="41">
        <v>173</v>
      </c>
    </row>
    <row r="498" spans="1:7" ht="20.25" customHeight="1">
      <c r="A498" s="39">
        <v>2070105</v>
      </c>
      <c r="B498" s="40" t="s">
        <v>247</v>
      </c>
      <c r="C498" s="41">
        <v>214</v>
      </c>
      <c r="D498" s="47">
        <f t="shared" si="14"/>
        <v>0</v>
      </c>
      <c r="E498" s="41">
        <v>214</v>
      </c>
      <c r="F498" s="47">
        <f t="shared" si="15"/>
        <v>-15</v>
      </c>
      <c r="G498" s="41">
        <v>199</v>
      </c>
    </row>
    <row r="499" spans="1:7" ht="20.25" hidden="1" customHeight="1">
      <c r="A499" s="39">
        <v>2070106</v>
      </c>
      <c r="B499" s="40" t="s">
        <v>248</v>
      </c>
      <c r="C499" s="41">
        <v>0</v>
      </c>
      <c r="D499" s="47">
        <f t="shared" si="14"/>
        <v>0</v>
      </c>
      <c r="E499" s="41">
        <v>0</v>
      </c>
      <c r="F499" s="47">
        <f t="shared" si="15"/>
        <v>0</v>
      </c>
      <c r="G499" s="41">
        <v>0</v>
      </c>
    </row>
    <row r="500" spans="1:7" ht="20.25" hidden="1" customHeight="1">
      <c r="A500" s="39">
        <v>2070107</v>
      </c>
      <c r="B500" s="40" t="s">
        <v>249</v>
      </c>
      <c r="C500" s="41">
        <v>0</v>
      </c>
      <c r="D500" s="47">
        <f t="shared" si="14"/>
        <v>0</v>
      </c>
      <c r="E500" s="41">
        <v>0</v>
      </c>
      <c r="F500" s="47">
        <f t="shared" si="15"/>
        <v>0</v>
      </c>
      <c r="G500" s="41">
        <v>0</v>
      </c>
    </row>
    <row r="501" spans="1:7" ht="20.25" customHeight="1">
      <c r="A501" s="39">
        <v>2070108</v>
      </c>
      <c r="B501" s="40" t="s">
        <v>250</v>
      </c>
      <c r="C501" s="41">
        <v>48</v>
      </c>
      <c r="D501" s="47">
        <f t="shared" si="14"/>
        <v>0</v>
      </c>
      <c r="E501" s="41">
        <v>48</v>
      </c>
      <c r="F501" s="47">
        <f t="shared" si="15"/>
        <v>-34</v>
      </c>
      <c r="G501" s="41">
        <v>14</v>
      </c>
    </row>
    <row r="502" spans="1:7" ht="20.25" customHeight="1">
      <c r="A502" s="39">
        <v>2070109</v>
      </c>
      <c r="B502" s="40" t="s">
        <v>251</v>
      </c>
      <c r="C502" s="41">
        <v>68</v>
      </c>
      <c r="D502" s="47">
        <f t="shared" si="14"/>
        <v>0</v>
      </c>
      <c r="E502" s="41">
        <v>68</v>
      </c>
      <c r="F502" s="47">
        <f t="shared" si="15"/>
        <v>-26</v>
      </c>
      <c r="G502" s="41">
        <v>42</v>
      </c>
    </row>
    <row r="503" spans="1:7" ht="20.25" customHeight="1">
      <c r="A503" s="39">
        <v>2070110</v>
      </c>
      <c r="B503" s="40" t="s">
        <v>252</v>
      </c>
      <c r="C503" s="41">
        <v>17</v>
      </c>
      <c r="D503" s="47">
        <f t="shared" si="14"/>
        <v>0</v>
      </c>
      <c r="E503" s="41">
        <v>17</v>
      </c>
      <c r="F503" s="47">
        <f t="shared" si="15"/>
        <v>-16</v>
      </c>
      <c r="G503" s="41">
        <v>1</v>
      </c>
    </row>
    <row r="504" spans="1:7" ht="20.25" customHeight="1">
      <c r="A504" s="39">
        <v>2070111</v>
      </c>
      <c r="B504" s="40" t="s">
        <v>253</v>
      </c>
      <c r="C504" s="41">
        <v>20</v>
      </c>
      <c r="D504" s="47">
        <f t="shared" si="14"/>
        <v>0</v>
      </c>
      <c r="E504" s="41">
        <v>20</v>
      </c>
      <c r="F504" s="47">
        <f t="shared" si="15"/>
        <v>0</v>
      </c>
      <c r="G504" s="41">
        <v>20</v>
      </c>
    </row>
    <row r="505" spans="1:7" ht="20.25" customHeight="1">
      <c r="A505" s="39">
        <v>2070112</v>
      </c>
      <c r="B505" s="40" t="s">
        <v>254</v>
      </c>
      <c r="C505" s="41">
        <v>14</v>
      </c>
      <c r="D505" s="47">
        <f t="shared" si="14"/>
        <v>0</v>
      </c>
      <c r="E505" s="41">
        <v>14</v>
      </c>
      <c r="F505" s="47">
        <f t="shared" si="15"/>
        <v>-12</v>
      </c>
      <c r="G505" s="41">
        <v>2</v>
      </c>
    </row>
    <row r="506" spans="1:7" ht="20.25" customHeight="1">
      <c r="A506" s="39">
        <v>2070113</v>
      </c>
      <c r="B506" s="40" t="s">
        <v>255</v>
      </c>
      <c r="C506" s="41">
        <v>0</v>
      </c>
      <c r="D506" s="47">
        <f t="shared" si="14"/>
        <v>0</v>
      </c>
      <c r="E506" s="41">
        <v>0</v>
      </c>
      <c r="F506" s="47">
        <f t="shared" si="15"/>
        <v>7</v>
      </c>
      <c r="G506" s="41">
        <v>7</v>
      </c>
    </row>
    <row r="507" spans="1:7" ht="20.25" customHeight="1">
      <c r="A507" s="39">
        <v>2070114</v>
      </c>
      <c r="B507" s="40" t="s">
        <v>913</v>
      </c>
      <c r="C507" s="41">
        <v>45</v>
      </c>
      <c r="D507" s="47">
        <f t="shared" si="14"/>
        <v>0</v>
      </c>
      <c r="E507" s="41">
        <v>45</v>
      </c>
      <c r="F507" s="47">
        <f t="shared" si="15"/>
        <v>-40</v>
      </c>
      <c r="G507" s="41">
        <v>5</v>
      </c>
    </row>
    <row r="508" spans="1:7" ht="20.25" customHeight="1">
      <c r="A508" s="39">
        <v>2070199</v>
      </c>
      <c r="B508" s="40" t="s">
        <v>256</v>
      </c>
      <c r="C508" s="41">
        <v>2422</v>
      </c>
      <c r="D508" s="47">
        <f t="shared" si="14"/>
        <v>0</v>
      </c>
      <c r="E508" s="41">
        <v>2422</v>
      </c>
      <c r="F508" s="47">
        <f t="shared" si="15"/>
        <v>-1441</v>
      </c>
      <c r="G508" s="41">
        <v>981</v>
      </c>
    </row>
    <row r="509" spans="1:7" ht="20.25" customHeight="1">
      <c r="A509" s="36">
        <v>20702</v>
      </c>
      <c r="B509" s="36" t="s">
        <v>914</v>
      </c>
      <c r="C509" s="38">
        <f>SUM(C510:C516)</f>
        <v>208</v>
      </c>
      <c r="D509" s="47">
        <f t="shared" si="14"/>
        <v>0</v>
      </c>
      <c r="E509" s="38">
        <f>SUM(E510:E516)</f>
        <v>208</v>
      </c>
      <c r="F509" s="35">
        <f t="shared" si="15"/>
        <v>-45</v>
      </c>
      <c r="G509" s="38">
        <f>SUM(G510:G516)</f>
        <v>163</v>
      </c>
    </row>
    <row r="510" spans="1:7" ht="20.25" hidden="1" customHeight="1">
      <c r="A510" s="39">
        <v>2070201</v>
      </c>
      <c r="B510" s="40" t="s">
        <v>18</v>
      </c>
      <c r="C510" s="41"/>
      <c r="D510" s="47">
        <f t="shared" si="14"/>
        <v>0</v>
      </c>
      <c r="E510" s="41"/>
      <c r="F510" s="47">
        <f t="shared" si="15"/>
        <v>0</v>
      </c>
      <c r="G510" s="41"/>
    </row>
    <row r="511" spans="1:7" ht="20.25" hidden="1" customHeight="1">
      <c r="A511" s="39">
        <v>2070202</v>
      </c>
      <c r="B511" s="40" t="s">
        <v>19</v>
      </c>
      <c r="C511" s="41"/>
      <c r="D511" s="35">
        <f t="shared" si="14"/>
        <v>0</v>
      </c>
      <c r="E511" s="41"/>
      <c r="F511" s="35">
        <f t="shared" si="15"/>
        <v>0</v>
      </c>
      <c r="G511" s="41"/>
    </row>
    <row r="512" spans="1:7" ht="20.25" hidden="1" customHeight="1">
      <c r="A512" s="39">
        <v>2070203</v>
      </c>
      <c r="B512" s="40" t="s">
        <v>20</v>
      </c>
      <c r="C512" s="41"/>
      <c r="D512" s="47">
        <f t="shared" si="14"/>
        <v>0</v>
      </c>
      <c r="E512" s="41"/>
      <c r="F512" s="47">
        <f t="shared" si="15"/>
        <v>0</v>
      </c>
      <c r="G512" s="41"/>
    </row>
    <row r="513" spans="1:7" ht="20.25" customHeight="1">
      <c r="A513" s="39">
        <v>2070204</v>
      </c>
      <c r="B513" s="40" t="s">
        <v>257</v>
      </c>
      <c r="C513" s="41">
        <v>13</v>
      </c>
      <c r="D513" s="47">
        <f t="shared" si="14"/>
        <v>0</v>
      </c>
      <c r="E513" s="41">
        <v>13</v>
      </c>
      <c r="F513" s="47">
        <f t="shared" si="15"/>
        <v>-6</v>
      </c>
      <c r="G513" s="41">
        <v>7</v>
      </c>
    </row>
    <row r="514" spans="1:7" ht="20.25" customHeight="1">
      <c r="A514" s="39">
        <v>2070205</v>
      </c>
      <c r="B514" s="40" t="s">
        <v>258</v>
      </c>
      <c r="C514" s="41">
        <v>195</v>
      </c>
      <c r="D514" s="47">
        <f t="shared" si="14"/>
        <v>0</v>
      </c>
      <c r="E514" s="41">
        <v>195</v>
      </c>
      <c r="F514" s="47">
        <f t="shared" si="15"/>
        <v>-39</v>
      </c>
      <c r="G514" s="41">
        <v>156</v>
      </c>
    </row>
    <row r="515" spans="1:7" ht="20.25" hidden="1" customHeight="1">
      <c r="A515" s="39">
        <v>2070206</v>
      </c>
      <c r="B515" s="40" t="s">
        <v>259</v>
      </c>
      <c r="C515" s="41"/>
      <c r="D515" s="47">
        <f t="shared" si="14"/>
        <v>0</v>
      </c>
      <c r="E515" s="41"/>
      <c r="F515" s="47">
        <f t="shared" si="15"/>
        <v>0</v>
      </c>
      <c r="G515" s="41"/>
    </row>
    <row r="516" spans="1:7" ht="20.25" hidden="1" customHeight="1">
      <c r="A516" s="39">
        <v>2070299</v>
      </c>
      <c r="B516" s="40" t="s">
        <v>260</v>
      </c>
      <c r="C516" s="41"/>
      <c r="D516" s="47">
        <f t="shared" si="14"/>
        <v>0</v>
      </c>
      <c r="E516" s="41"/>
      <c r="F516" s="47">
        <f t="shared" si="15"/>
        <v>0</v>
      </c>
      <c r="G516" s="41"/>
    </row>
    <row r="517" spans="1:7" ht="20.25" customHeight="1">
      <c r="A517" s="36">
        <v>20703</v>
      </c>
      <c r="B517" s="36" t="s">
        <v>915</v>
      </c>
      <c r="C517" s="38">
        <f>SUM(C518:C527)</f>
        <v>266</v>
      </c>
      <c r="D517" s="47">
        <f t="shared" si="14"/>
        <v>0</v>
      </c>
      <c r="E517" s="38">
        <f>SUM(E518:E527)</f>
        <v>266</v>
      </c>
      <c r="F517" s="35">
        <f t="shared" si="15"/>
        <v>19</v>
      </c>
      <c r="G517" s="38">
        <f>SUM(G518:G527)</f>
        <v>285</v>
      </c>
    </row>
    <row r="518" spans="1:7" ht="20.25" hidden="1" customHeight="1">
      <c r="A518" s="39">
        <v>2070301</v>
      </c>
      <c r="B518" s="40" t="s">
        <v>18</v>
      </c>
      <c r="C518" s="41"/>
      <c r="D518" s="47">
        <f t="shared" si="14"/>
        <v>0</v>
      </c>
      <c r="E518" s="41"/>
      <c r="F518" s="47">
        <f t="shared" si="15"/>
        <v>0</v>
      </c>
      <c r="G518" s="41"/>
    </row>
    <row r="519" spans="1:7" ht="20.25" hidden="1" customHeight="1">
      <c r="A519" s="39">
        <v>2070302</v>
      </c>
      <c r="B519" s="40" t="s">
        <v>19</v>
      </c>
      <c r="C519" s="41"/>
      <c r="D519" s="35">
        <f t="shared" si="14"/>
        <v>0</v>
      </c>
      <c r="E519" s="41"/>
      <c r="F519" s="35">
        <f t="shared" si="15"/>
        <v>0</v>
      </c>
      <c r="G519" s="41"/>
    </row>
    <row r="520" spans="1:7" ht="20.25" customHeight="1">
      <c r="A520" s="39">
        <v>2070303</v>
      </c>
      <c r="B520" s="40" t="s">
        <v>20</v>
      </c>
      <c r="C520" s="41">
        <v>258</v>
      </c>
      <c r="D520" s="47">
        <f t="shared" ref="D520:D583" si="16">E520-C520</f>
        <v>0</v>
      </c>
      <c r="E520" s="41">
        <v>258</v>
      </c>
      <c r="F520" s="47">
        <f t="shared" ref="F520:F583" si="17">G520-E520</f>
        <v>19</v>
      </c>
      <c r="G520" s="41">
        <v>277</v>
      </c>
    </row>
    <row r="521" spans="1:7" ht="20.25" hidden="1" customHeight="1">
      <c r="A521" s="39">
        <v>2070304</v>
      </c>
      <c r="B521" s="40" t="s">
        <v>261</v>
      </c>
      <c r="C521" s="41"/>
      <c r="D521" s="47">
        <f t="shared" si="16"/>
        <v>0</v>
      </c>
      <c r="E521" s="41"/>
      <c r="F521" s="47">
        <f t="shared" si="17"/>
        <v>0</v>
      </c>
      <c r="G521" s="41"/>
    </row>
    <row r="522" spans="1:7" ht="20.25" hidden="1" customHeight="1">
      <c r="A522" s="39">
        <v>2070305</v>
      </c>
      <c r="B522" s="40" t="s">
        <v>262</v>
      </c>
      <c r="C522" s="41"/>
      <c r="D522" s="47">
        <f t="shared" si="16"/>
        <v>0</v>
      </c>
      <c r="E522" s="41"/>
      <c r="F522" s="47">
        <f t="shared" si="17"/>
        <v>0</v>
      </c>
      <c r="G522" s="41"/>
    </row>
    <row r="523" spans="1:7" ht="20.25" hidden="1" customHeight="1">
      <c r="A523" s="39">
        <v>2070306</v>
      </c>
      <c r="B523" s="40" t="s">
        <v>263</v>
      </c>
      <c r="C523" s="41"/>
      <c r="D523" s="47">
        <f t="shared" si="16"/>
        <v>0</v>
      </c>
      <c r="E523" s="41"/>
      <c r="F523" s="47">
        <f t="shared" si="17"/>
        <v>0</v>
      </c>
      <c r="G523" s="41"/>
    </row>
    <row r="524" spans="1:7" ht="20.25" customHeight="1">
      <c r="A524" s="39">
        <v>2070307</v>
      </c>
      <c r="B524" s="40" t="s">
        <v>264</v>
      </c>
      <c r="C524" s="41">
        <v>8</v>
      </c>
      <c r="D524" s="47">
        <f t="shared" si="16"/>
        <v>0</v>
      </c>
      <c r="E524" s="41">
        <v>8</v>
      </c>
      <c r="F524" s="47">
        <f t="shared" si="17"/>
        <v>0</v>
      </c>
      <c r="G524" s="41">
        <v>8</v>
      </c>
    </row>
    <row r="525" spans="1:7" ht="20.25" hidden="1" customHeight="1">
      <c r="A525" s="39">
        <v>2070308</v>
      </c>
      <c r="B525" s="40" t="s">
        <v>265</v>
      </c>
      <c r="C525" s="41"/>
      <c r="D525" s="47">
        <f t="shared" si="16"/>
        <v>0</v>
      </c>
      <c r="E525" s="41"/>
      <c r="F525" s="47">
        <f t="shared" si="17"/>
        <v>0</v>
      </c>
      <c r="G525" s="41"/>
    </row>
    <row r="526" spans="1:7" ht="20.25" hidden="1" customHeight="1">
      <c r="A526" s="39">
        <v>2070309</v>
      </c>
      <c r="B526" s="40" t="s">
        <v>266</v>
      </c>
      <c r="C526" s="41"/>
      <c r="D526" s="47">
        <f t="shared" si="16"/>
        <v>0</v>
      </c>
      <c r="E526" s="41"/>
      <c r="F526" s="47">
        <f t="shared" si="17"/>
        <v>0</v>
      </c>
      <c r="G526" s="41"/>
    </row>
    <row r="527" spans="1:7" ht="20.25" hidden="1" customHeight="1">
      <c r="A527" s="39">
        <v>2070399</v>
      </c>
      <c r="B527" s="40" t="s">
        <v>267</v>
      </c>
      <c r="C527" s="41"/>
      <c r="D527" s="47">
        <f t="shared" si="16"/>
        <v>0</v>
      </c>
      <c r="E527" s="41"/>
      <c r="F527" s="47">
        <f t="shared" si="17"/>
        <v>0</v>
      </c>
      <c r="G527" s="41"/>
    </row>
    <row r="528" spans="1:7" ht="20.25" customHeight="1">
      <c r="A528" s="36">
        <v>20706</v>
      </c>
      <c r="B528" s="36" t="s">
        <v>916</v>
      </c>
      <c r="C528" s="38">
        <f>SUM(C529:C536)</f>
        <v>169</v>
      </c>
      <c r="D528" s="47">
        <f t="shared" si="16"/>
        <v>0</v>
      </c>
      <c r="E528" s="38">
        <f>SUM(E529:E536)</f>
        <v>169</v>
      </c>
      <c r="F528" s="35">
        <f t="shared" si="17"/>
        <v>-67</v>
      </c>
      <c r="G528" s="38">
        <f>SUM(G529:G536)</f>
        <v>102</v>
      </c>
    </row>
    <row r="529" spans="1:7" ht="20.25" hidden="1" customHeight="1">
      <c r="A529" s="39">
        <v>2070601</v>
      </c>
      <c r="B529" s="40" t="s">
        <v>18</v>
      </c>
      <c r="C529" s="41"/>
      <c r="D529" s="47">
        <f t="shared" si="16"/>
        <v>0</v>
      </c>
      <c r="E529" s="41"/>
      <c r="F529" s="47">
        <f t="shared" si="17"/>
        <v>0</v>
      </c>
      <c r="G529" s="41"/>
    </row>
    <row r="530" spans="1:7" ht="20.25" hidden="1" customHeight="1">
      <c r="A530" s="39">
        <v>2070602</v>
      </c>
      <c r="B530" s="40" t="s">
        <v>19</v>
      </c>
      <c r="C530" s="41"/>
      <c r="D530" s="35">
        <f t="shared" si="16"/>
        <v>0</v>
      </c>
      <c r="E530" s="41"/>
      <c r="F530" s="35">
        <f t="shared" si="17"/>
        <v>0</v>
      </c>
      <c r="G530" s="41"/>
    </row>
    <row r="531" spans="1:7" ht="20.25" hidden="1" customHeight="1">
      <c r="A531" s="39">
        <v>2070603</v>
      </c>
      <c r="B531" s="40" t="s">
        <v>20</v>
      </c>
      <c r="C531" s="41"/>
      <c r="D531" s="47">
        <f t="shared" si="16"/>
        <v>0</v>
      </c>
      <c r="E531" s="41"/>
      <c r="F531" s="47">
        <f t="shared" si="17"/>
        <v>0</v>
      </c>
      <c r="G531" s="41"/>
    </row>
    <row r="532" spans="1:7" ht="20.25" customHeight="1">
      <c r="A532" s="39">
        <v>2070604</v>
      </c>
      <c r="B532" s="40" t="s">
        <v>268</v>
      </c>
      <c r="C532" s="41">
        <v>46</v>
      </c>
      <c r="D532" s="47">
        <f t="shared" si="16"/>
        <v>0</v>
      </c>
      <c r="E532" s="41">
        <v>46</v>
      </c>
      <c r="F532" s="47">
        <f t="shared" si="17"/>
        <v>-17</v>
      </c>
      <c r="G532" s="41">
        <v>29</v>
      </c>
    </row>
    <row r="533" spans="1:7" ht="20.25" customHeight="1">
      <c r="A533" s="39">
        <v>2070605</v>
      </c>
      <c r="B533" s="40" t="s">
        <v>269</v>
      </c>
      <c r="C533" s="41">
        <v>72</v>
      </c>
      <c r="D533" s="47">
        <f t="shared" si="16"/>
        <v>0</v>
      </c>
      <c r="E533" s="41">
        <v>72</v>
      </c>
      <c r="F533" s="47">
        <f t="shared" si="17"/>
        <v>-37</v>
      </c>
      <c r="G533" s="41">
        <v>35</v>
      </c>
    </row>
    <row r="534" spans="1:7" ht="20.25" customHeight="1">
      <c r="A534" s="39">
        <v>2070606</v>
      </c>
      <c r="B534" s="40" t="s">
        <v>270</v>
      </c>
      <c r="C534" s="41">
        <v>5</v>
      </c>
      <c r="D534" s="47">
        <f t="shared" si="16"/>
        <v>0</v>
      </c>
      <c r="E534" s="41">
        <v>5</v>
      </c>
      <c r="F534" s="47">
        <f t="shared" si="17"/>
        <v>-4</v>
      </c>
      <c r="G534" s="41">
        <v>1</v>
      </c>
    </row>
    <row r="535" spans="1:7" ht="20.25" customHeight="1">
      <c r="A535" s="39">
        <v>2070607</v>
      </c>
      <c r="B535" s="40" t="s">
        <v>271</v>
      </c>
      <c r="C535" s="41">
        <v>46</v>
      </c>
      <c r="D535" s="47">
        <f t="shared" si="16"/>
        <v>0</v>
      </c>
      <c r="E535" s="41">
        <v>46</v>
      </c>
      <c r="F535" s="47">
        <f t="shared" si="17"/>
        <v>-9</v>
      </c>
      <c r="G535" s="41">
        <v>37</v>
      </c>
    </row>
    <row r="536" spans="1:7" ht="20.25" hidden="1" customHeight="1">
      <c r="A536" s="39">
        <v>2070699</v>
      </c>
      <c r="B536" s="40" t="s">
        <v>272</v>
      </c>
      <c r="C536" s="41"/>
      <c r="D536" s="47">
        <f t="shared" si="16"/>
        <v>0</v>
      </c>
      <c r="E536" s="41"/>
      <c r="F536" s="47">
        <f t="shared" si="17"/>
        <v>0</v>
      </c>
      <c r="G536" s="41"/>
    </row>
    <row r="537" spans="1:7" ht="20.25" customHeight="1">
      <c r="A537" s="36">
        <v>20708</v>
      </c>
      <c r="B537" s="36" t="s">
        <v>917</v>
      </c>
      <c r="C537" s="38">
        <f>SUM(C538:C544)</f>
        <v>3862</v>
      </c>
      <c r="D537" s="47">
        <f t="shared" si="16"/>
        <v>0</v>
      </c>
      <c r="E537" s="38">
        <f>SUM(E538:E544)</f>
        <v>3862</v>
      </c>
      <c r="F537" s="35">
        <f t="shared" si="17"/>
        <v>-1496</v>
      </c>
      <c r="G537" s="38">
        <f>SUM(G538:G544)</f>
        <v>2366</v>
      </c>
    </row>
    <row r="538" spans="1:7" ht="20.25" hidden="1" customHeight="1">
      <c r="A538" s="39">
        <v>2070801</v>
      </c>
      <c r="B538" s="40" t="s">
        <v>18</v>
      </c>
      <c r="C538" s="41"/>
      <c r="D538" s="47">
        <f t="shared" si="16"/>
        <v>0</v>
      </c>
      <c r="E538" s="41"/>
      <c r="F538" s="47">
        <f t="shared" si="17"/>
        <v>0</v>
      </c>
      <c r="G538" s="41"/>
    </row>
    <row r="539" spans="1:7" ht="20.25" hidden="1" customHeight="1">
      <c r="A539" s="39">
        <v>2070802</v>
      </c>
      <c r="B539" s="40" t="s">
        <v>19</v>
      </c>
      <c r="C539" s="41"/>
      <c r="D539" s="35">
        <f t="shared" si="16"/>
        <v>0</v>
      </c>
      <c r="E539" s="41"/>
      <c r="F539" s="35">
        <f t="shared" si="17"/>
        <v>0</v>
      </c>
      <c r="G539" s="41"/>
    </row>
    <row r="540" spans="1:7" ht="20.25" hidden="1" customHeight="1">
      <c r="A540" s="39">
        <v>2070803</v>
      </c>
      <c r="B540" s="40" t="s">
        <v>20</v>
      </c>
      <c r="C540" s="41"/>
      <c r="D540" s="47">
        <f t="shared" si="16"/>
        <v>0</v>
      </c>
      <c r="E540" s="41"/>
      <c r="F540" s="47">
        <f t="shared" si="17"/>
        <v>0</v>
      </c>
      <c r="G540" s="41"/>
    </row>
    <row r="541" spans="1:7" ht="20.25" hidden="1" customHeight="1">
      <c r="A541" s="39">
        <v>2070806</v>
      </c>
      <c r="B541" s="40" t="s">
        <v>918</v>
      </c>
      <c r="C541" s="41"/>
      <c r="D541" s="47">
        <f t="shared" si="16"/>
        <v>0</v>
      </c>
      <c r="E541" s="41"/>
      <c r="F541" s="47">
        <f t="shared" si="17"/>
        <v>0</v>
      </c>
      <c r="G541" s="41"/>
    </row>
    <row r="542" spans="1:7" ht="20.25" hidden="1" customHeight="1">
      <c r="A542" s="42">
        <v>2070807</v>
      </c>
      <c r="B542" s="33" t="s">
        <v>919</v>
      </c>
      <c r="C542" s="41"/>
      <c r="D542" s="47">
        <f t="shared" si="16"/>
        <v>0</v>
      </c>
      <c r="E542" s="41"/>
      <c r="F542" s="47">
        <f t="shared" si="17"/>
        <v>0</v>
      </c>
      <c r="G542" s="41"/>
    </row>
    <row r="543" spans="1:7" ht="20.25" customHeight="1">
      <c r="A543" s="39">
        <v>2070808</v>
      </c>
      <c r="B543" s="40" t="s">
        <v>920</v>
      </c>
      <c r="C543" s="41">
        <v>2101</v>
      </c>
      <c r="D543" s="47">
        <f t="shared" si="16"/>
        <v>0</v>
      </c>
      <c r="E543" s="41">
        <v>2101</v>
      </c>
      <c r="F543" s="47">
        <f t="shared" si="17"/>
        <v>35</v>
      </c>
      <c r="G543" s="41">
        <v>2136</v>
      </c>
    </row>
    <row r="544" spans="1:7" s="62" customFormat="1" ht="20.25" customHeight="1">
      <c r="A544" s="39">
        <v>2070899</v>
      </c>
      <c r="B544" s="40" t="s">
        <v>273</v>
      </c>
      <c r="C544" s="41">
        <v>1761</v>
      </c>
      <c r="D544" s="47">
        <f t="shared" si="16"/>
        <v>0</v>
      </c>
      <c r="E544" s="41">
        <v>1761</v>
      </c>
      <c r="F544" s="47">
        <f t="shared" si="17"/>
        <v>-1531</v>
      </c>
      <c r="G544" s="41">
        <v>230</v>
      </c>
    </row>
    <row r="545" spans="1:7" ht="20.25" customHeight="1">
      <c r="A545" s="36">
        <v>20799</v>
      </c>
      <c r="B545" s="36" t="s">
        <v>921</v>
      </c>
      <c r="C545" s="38">
        <f>SUM(C546:C548)</f>
        <v>1938</v>
      </c>
      <c r="D545" s="47">
        <f t="shared" si="16"/>
        <v>0</v>
      </c>
      <c r="E545" s="38">
        <f>SUM(E546:E548)</f>
        <v>1938</v>
      </c>
      <c r="F545" s="35">
        <f t="shared" si="17"/>
        <v>249</v>
      </c>
      <c r="G545" s="38">
        <f>SUM(G546:G548)</f>
        <v>2187</v>
      </c>
    </row>
    <row r="546" spans="1:7" ht="20.25" customHeight="1">
      <c r="A546" s="39">
        <v>2079902</v>
      </c>
      <c r="B546" s="40" t="s">
        <v>274</v>
      </c>
      <c r="C546" s="41">
        <v>223</v>
      </c>
      <c r="D546" s="47">
        <f t="shared" si="16"/>
        <v>0</v>
      </c>
      <c r="E546" s="41">
        <v>223</v>
      </c>
      <c r="F546" s="47">
        <f t="shared" si="17"/>
        <v>-52</v>
      </c>
      <c r="G546" s="41">
        <v>171</v>
      </c>
    </row>
    <row r="547" spans="1:7" ht="20.25" hidden="1" customHeight="1">
      <c r="A547" s="39">
        <v>2079903</v>
      </c>
      <c r="B547" s="40" t="s">
        <v>275</v>
      </c>
      <c r="C547" s="41">
        <v>0</v>
      </c>
      <c r="D547" s="35">
        <f t="shared" si="16"/>
        <v>0</v>
      </c>
      <c r="E547" s="41">
        <v>0</v>
      </c>
      <c r="F547" s="35">
        <f t="shared" si="17"/>
        <v>0</v>
      </c>
      <c r="G547" s="41">
        <v>0</v>
      </c>
    </row>
    <row r="548" spans="1:7" ht="20.25" customHeight="1">
      <c r="A548" s="39">
        <v>2079999</v>
      </c>
      <c r="B548" s="40" t="s">
        <v>922</v>
      </c>
      <c r="C548" s="41">
        <v>1715</v>
      </c>
      <c r="D548" s="47">
        <f t="shared" si="16"/>
        <v>0</v>
      </c>
      <c r="E548" s="41">
        <v>1715</v>
      </c>
      <c r="F548" s="47">
        <f t="shared" si="17"/>
        <v>301</v>
      </c>
      <c r="G548" s="41">
        <v>2016</v>
      </c>
    </row>
    <row r="549" spans="1:7" ht="20.25" customHeight="1">
      <c r="A549" s="36">
        <v>208</v>
      </c>
      <c r="B549" s="36" t="s">
        <v>276</v>
      </c>
      <c r="C549" s="38">
        <f>C550+C569+C579+C598+C602+C612+C619+C626+C634+C643+C648+C651+C654+C657+C660+C663+C667+C671+C679+C682+C577</f>
        <v>70826</v>
      </c>
      <c r="D549" s="47">
        <f t="shared" si="16"/>
        <v>0</v>
      </c>
      <c r="E549" s="38">
        <f>E550+E569+E579+E598+E602+E612+E619+E626+E634+E643+E648+E651+E654+E657+E660+E663+E667+E671+E679+E682+E577</f>
        <v>70826</v>
      </c>
      <c r="F549" s="35">
        <f t="shared" si="17"/>
        <v>6181</v>
      </c>
      <c r="G549" s="38">
        <f>G550+G569+G579+G598+G602+G612+G619+G626+G634+G643+G648+G651+G654+G657+G660+G663+G667+G671+G679+G682+G577</f>
        <v>77007</v>
      </c>
    </row>
    <row r="550" spans="1:7" ht="20.25" customHeight="1">
      <c r="A550" s="36">
        <v>20801</v>
      </c>
      <c r="B550" s="36" t="s">
        <v>923</v>
      </c>
      <c r="C550" s="38">
        <f>SUM(C551:C568)</f>
        <v>7588</v>
      </c>
      <c r="D550" s="47">
        <f t="shared" si="16"/>
        <v>0</v>
      </c>
      <c r="E550" s="38">
        <f>SUM(E551:E568)</f>
        <v>7588</v>
      </c>
      <c r="F550" s="35">
        <f t="shared" si="17"/>
        <v>-2490</v>
      </c>
      <c r="G550" s="38">
        <f>SUM(G551:G568)</f>
        <v>5098</v>
      </c>
    </row>
    <row r="551" spans="1:7" ht="20.25" customHeight="1">
      <c r="A551" s="39">
        <v>2080101</v>
      </c>
      <c r="B551" s="40" t="s">
        <v>18</v>
      </c>
      <c r="C551" s="41">
        <v>740</v>
      </c>
      <c r="D551" s="35">
        <f t="shared" si="16"/>
        <v>0</v>
      </c>
      <c r="E551" s="41">
        <v>740</v>
      </c>
      <c r="F551" s="47">
        <f t="shared" si="17"/>
        <v>-175</v>
      </c>
      <c r="G551" s="41">
        <v>565</v>
      </c>
    </row>
    <row r="552" spans="1:7" ht="20.25" customHeight="1">
      <c r="A552" s="39">
        <v>2080102</v>
      </c>
      <c r="B552" s="40" t="s">
        <v>19</v>
      </c>
      <c r="C552" s="41">
        <v>149</v>
      </c>
      <c r="D552" s="35">
        <f t="shared" si="16"/>
        <v>0</v>
      </c>
      <c r="E552" s="41">
        <v>149</v>
      </c>
      <c r="F552" s="47">
        <f t="shared" si="17"/>
        <v>-31</v>
      </c>
      <c r="G552" s="41">
        <v>118</v>
      </c>
    </row>
    <row r="553" spans="1:7" ht="20.25" hidden="1" customHeight="1">
      <c r="A553" s="39">
        <v>2080103</v>
      </c>
      <c r="B553" s="40" t="s">
        <v>20</v>
      </c>
      <c r="C553" s="41">
        <v>0</v>
      </c>
      <c r="D553" s="47">
        <f t="shared" si="16"/>
        <v>0</v>
      </c>
      <c r="E553" s="41">
        <v>0</v>
      </c>
      <c r="F553" s="47">
        <f t="shared" si="17"/>
        <v>0</v>
      </c>
      <c r="G553" s="41">
        <v>0</v>
      </c>
    </row>
    <row r="554" spans="1:7" ht="20.25" customHeight="1">
      <c r="A554" s="39">
        <v>2080104</v>
      </c>
      <c r="B554" s="40" t="s">
        <v>277</v>
      </c>
      <c r="C554" s="41">
        <v>207</v>
      </c>
      <c r="D554" s="47">
        <f t="shared" si="16"/>
        <v>0</v>
      </c>
      <c r="E554" s="41">
        <v>207</v>
      </c>
      <c r="F554" s="47">
        <f t="shared" si="17"/>
        <v>-131</v>
      </c>
      <c r="G554" s="41">
        <v>76</v>
      </c>
    </row>
    <row r="555" spans="1:7" ht="20.25" customHeight="1">
      <c r="A555" s="39">
        <v>2080105</v>
      </c>
      <c r="B555" s="40" t="s">
        <v>278</v>
      </c>
      <c r="C555" s="41">
        <v>5</v>
      </c>
      <c r="D555" s="47">
        <f t="shared" si="16"/>
        <v>0</v>
      </c>
      <c r="E555" s="41">
        <v>5</v>
      </c>
      <c r="F555" s="47">
        <f t="shared" si="17"/>
        <v>-3</v>
      </c>
      <c r="G555" s="41">
        <v>2</v>
      </c>
    </row>
    <row r="556" spans="1:7" ht="20.25" customHeight="1">
      <c r="A556" s="39">
        <v>2080106</v>
      </c>
      <c r="B556" s="40" t="s">
        <v>279</v>
      </c>
      <c r="C556" s="41">
        <v>497</v>
      </c>
      <c r="D556" s="47">
        <f t="shared" si="16"/>
        <v>0</v>
      </c>
      <c r="E556" s="41">
        <v>497</v>
      </c>
      <c r="F556" s="47">
        <f t="shared" si="17"/>
        <v>-126</v>
      </c>
      <c r="G556" s="41">
        <v>371</v>
      </c>
    </row>
    <row r="557" spans="1:7" ht="20.25" hidden="1" customHeight="1">
      <c r="A557" s="39">
        <v>2080107</v>
      </c>
      <c r="B557" s="40" t="s">
        <v>280</v>
      </c>
      <c r="C557" s="41">
        <v>0</v>
      </c>
      <c r="D557" s="47">
        <f t="shared" si="16"/>
        <v>0</v>
      </c>
      <c r="E557" s="41">
        <v>0</v>
      </c>
      <c r="F557" s="47">
        <f t="shared" si="17"/>
        <v>0</v>
      </c>
      <c r="G557" s="41">
        <v>0</v>
      </c>
    </row>
    <row r="558" spans="1:7" ht="20.25" hidden="1" customHeight="1">
      <c r="A558" s="39">
        <v>2080108</v>
      </c>
      <c r="B558" s="40" t="s">
        <v>53</v>
      </c>
      <c r="C558" s="41">
        <v>0</v>
      </c>
      <c r="D558" s="47">
        <f t="shared" si="16"/>
        <v>0</v>
      </c>
      <c r="E558" s="41">
        <v>0</v>
      </c>
      <c r="F558" s="47">
        <f t="shared" si="17"/>
        <v>0</v>
      </c>
      <c r="G558" s="41">
        <v>0</v>
      </c>
    </row>
    <row r="559" spans="1:7" ht="20.25" customHeight="1">
      <c r="A559" s="39">
        <v>2080109</v>
      </c>
      <c r="B559" s="40" t="s">
        <v>281</v>
      </c>
      <c r="C559" s="41">
        <v>2827</v>
      </c>
      <c r="D559" s="47">
        <f t="shared" si="16"/>
        <v>0</v>
      </c>
      <c r="E559" s="41">
        <v>2827</v>
      </c>
      <c r="F559" s="47">
        <f t="shared" si="17"/>
        <v>-1671</v>
      </c>
      <c r="G559" s="41">
        <v>1156</v>
      </c>
    </row>
    <row r="560" spans="1:7" ht="20.25" customHeight="1">
      <c r="A560" s="39">
        <v>2080110</v>
      </c>
      <c r="B560" s="40" t="s">
        <v>282</v>
      </c>
      <c r="C560" s="41">
        <v>50</v>
      </c>
      <c r="D560" s="47">
        <f t="shared" si="16"/>
        <v>0</v>
      </c>
      <c r="E560" s="41">
        <v>50</v>
      </c>
      <c r="F560" s="47">
        <f t="shared" si="17"/>
        <v>-50</v>
      </c>
      <c r="G560" s="41">
        <v>0</v>
      </c>
    </row>
    <row r="561" spans="1:7" ht="20.25" hidden="1" customHeight="1">
      <c r="A561" s="39">
        <v>2080111</v>
      </c>
      <c r="B561" s="40" t="s">
        <v>283</v>
      </c>
      <c r="C561" s="41">
        <v>0</v>
      </c>
      <c r="D561" s="47">
        <f t="shared" si="16"/>
        <v>0</v>
      </c>
      <c r="E561" s="41">
        <v>0</v>
      </c>
      <c r="F561" s="47">
        <f t="shared" si="17"/>
        <v>0</v>
      </c>
      <c r="G561" s="41">
        <v>0</v>
      </c>
    </row>
    <row r="562" spans="1:7" ht="20.25" customHeight="1">
      <c r="A562" s="39">
        <v>2080112</v>
      </c>
      <c r="B562" s="40" t="s">
        <v>284</v>
      </c>
      <c r="C562" s="41">
        <v>279</v>
      </c>
      <c r="D562" s="47">
        <f t="shared" si="16"/>
        <v>0</v>
      </c>
      <c r="E562" s="41">
        <v>279</v>
      </c>
      <c r="F562" s="47">
        <f t="shared" si="17"/>
        <v>-62</v>
      </c>
      <c r="G562" s="41">
        <v>217</v>
      </c>
    </row>
    <row r="563" spans="1:7" ht="20.25" hidden="1" customHeight="1">
      <c r="A563" s="39">
        <v>2080113</v>
      </c>
      <c r="B563" s="40" t="s">
        <v>924</v>
      </c>
      <c r="C563" s="41"/>
      <c r="D563" s="47">
        <f t="shared" si="16"/>
        <v>0</v>
      </c>
      <c r="E563" s="41"/>
      <c r="F563" s="47">
        <f t="shared" si="17"/>
        <v>0</v>
      </c>
      <c r="G563" s="41">
        <v>0</v>
      </c>
    </row>
    <row r="564" spans="1:7" ht="19.5" hidden="1" customHeight="1">
      <c r="A564" s="39">
        <v>2080114</v>
      </c>
      <c r="B564" s="40" t="s">
        <v>925</v>
      </c>
      <c r="C564" s="41"/>
      <c r="D564" s="47">
        <f t="shared" si="16"/>
        <v>0</v>
      </c>
      <c r="E564" s="41"/>
      <c r="F564" s="47">
        <f t="shared" si="17"/>
        <v>0</v>
      </c>
      <c r="G564" s="41">
        <v>0</v>
      </c>
    </row>
    <row r="565" spans="1:7" ht="19.5" hidden="1" customHeight="1">
      <c r="A565" s="39">
        <v>2080115</v>
      </c>
      <c r="B565" s="40" t="s">
        <v>926</v>
      </c>
      <c r="C565" s="41"/>
      <c r="D565" s="47">
        <f t="shared" si="16"/>
        <v>0</v>
      </c>
      <c r="E565" s="41"/>
      <c r="F565" s="47">
        <f t="shared" si="17"/>
        <v>0</v>
      </c>
      <c r="G565" s="41">
        <v>0</v>
      </c>
    </row>
    <row r="566" spans="1:7" ht="19.5" customHeight="1">
      <c r="A566" s="39">
        <v>2080116</v>
      </c>
      <c r="B566" s="40" t="s">
        <v>927</v>
      </c>
      <c r="C566" s="41"/>
      <c r="D566" s="47">
        <f t="shared" si="16"/>
        <v>0</v>
      </c>
      <c r="E566" s="41"/>
      <c r="F566" s="47">
        <f t="shared" si="17"/>
        <v>18</v>
      </c>
      <c r="G566" s="41">
        <v>18</v>
      </c>
    </row>
    <row r="567" spans="1:7" ht="19.5" hidden="1" customHeight="1">
      <c r="A567" s="39">
        <v>2080150</v>
      </c>
      <c r="B567" s="40" t="s">
        <v>27</v>
      </c>
      <c r="C567" s="41"/>
      <c r="D567" s="47">
        <f t="shared" si="16"/>
        <v>0</v>
      </c>
      <c r="E567" s="41"/>
      <c r="F567" s="47">
        <f t="shared" si="17"/>
        <v>0</v>
      </c>
      <c r="G567" s="41">
        <v>0</v>
      </c>
    </row>
    <row r="568" spans="1:7" ht="27.75" customHeight="1">
      <c r="A568" s="39">
        <v>2080199</v>
      </c>
      <c r="B568" s="40" t="s">
        <v>285</v>
      </c>
      <c r="C568" s="41">
        <v>2834</v>
      </c>
      <c r="D568" s="47">
        <f t="shared" si="16"/>
        <v>0</v>
      </c>
      <c r="E568" s="41">
        <v>2834</v>
      </c>
      <c r="F568" s="47">
        <f t="shared" si="17"/>
        <v>-259</v>
      </c>
      <c r="G568" s="41">
        <v>2575</v>
      </c>
    </row>
    <row r="569" spans="1:7" ht="19.5" customHeight="1">
      <c r="A569" s="36">
        <v>20802</v>
      </c>
      <c r="B569" s="36" t="s">
        <v>928</v>
      </c>
      <c r="C569" s="38">
        <f>SUM(C570:C576)</f>
        <v>1073</v>
      </c>
      <c r="D569" s="47">
        <f t="shared" si="16"/>
        <v>0</v>
      </c>
      <c r="E569" s="38">
        <f>SUM(E570:E576)</f>
        <v>1073</v>
      </c>
      <c r="F569" s="35">
        <f t="shared" si="17"/>
        <v>-408</v>
      </c>
      <c r="G569" s="38">
        <f>SUM(G570:G576)</f>
        <v>665</v>
      </c>
    </row>
    <row r="570" spans="1:7" ht="20.25" customHeight="1">
      <c r="A570" s="39">
        <v>2080201</v>
      </c>
      <c r="B570" s="40" t="s">
        <v>18</v>
      </c>
      <c r="C570" s="41">
        <v>293</v>
      </c>
      <c r="D570" s="47">
        <f t="shared" si="16"/>
        <v>0</v>
      </c>
      <c r="E570" s="41">
        <v>293</v>
      </c>
      <c r="F570" s="47">
        <f t="shared" si="17"/>
        <v>-54</v>
      </c>
      <c r="G570" s="41">
        <v>239</v>
      </c>
    </row>
    <row r="571" spans="1:7" ht="20.25" customHeight="1">
      <c r="A571" s="39">
        <v>2080202</v>
      </c>
      <c r="B571" s="40" t="s">
        <v>19</v>
      </c>
      <c r="C571" s="41">
        <v>18</v>
      </c>
      <c r="D571" s="35">
        <f t="shared" si="16"/>
        <v>0</v>
      </c>
      <c r="E571" s="41">
        <v>18</v>
      </c>
      <c r="F571" s="47">
        <f t="shared" si="17"/>
        <v>0</v>
      </c>
      <c r="G571" s="41">
        <v>18</v>
      </c>
    </row>
    <row r="572" spans="1:7" ht="20.25" customHeight="1">
      <c r="A572" s="39">
        <v>2080203</v>
      </c>
      <c r="B572" s="40" t="s">
        <v>20</v>
      </c>
      <c r="C572" s="41">
        <v>114</v>
      </c>
      <c r="D572" s="47">
        <f t="shared" si="16"/>
        <v>0</v>
      </c>
      <c r="E572" s="41">
        <v>114</v>
      </c>
      <c r="F572" s="47">
        <f t="shared" si="17"/>
        <v>2</v>
      </c>
      <c r="G572" s="41">
        <v>116</v>
      </c>
    </row>
    <row r="573" spans="1:7" ht="20.25" customHeight="1">
      <c r="A573" s="39">
        <v>2080206</v>
      </c>
      <c r="B573" s="40" t="s">
        <v>929</v>
      </c>
      <c r="C573" s="41">
        <v>26</v>
      </c>
      <c r="D573" s="47">
        <f t="shared" si="16"/>
        <v>0</v>
      </c>
      <c r="E573" s="41">
        <v>26</v>
      </c>
      <c r="F573" s="47">
        <f t="shared" si="17"/>
        <v>-18</v>
      </c>
      <c r="G573" s="41">
        <v>8</v>
      </c>
    </row>
    <row r="574" spans="1:7" ht="20.25" hidden="1" customHeight="1">
      <c r="A574" s="39">
        <v>2080207</v>
      </c>
      <c r="B574" s="40" t="s">
        <v>286</v>
      </c>
      <c r="C574" s="41">
        <v>0</v>
      </c>
      <c r="D574" s="47">
        <f t="shared" si="16"/>
        <v>0</v>
      </c>
      <c r="E574" s="41">
        <v>0</v>
      </c>
      <c r="F574" s="47">
        <f t="shared" si="17"/>
        <v>0</v>
      </c>
      <c r="G574" s="41">
        <v>0</v>
      </c>
    </row>
    <row r="575" spans="1:7" ht="20.25" customHeight="1">
      <c r="A575" s="39">
        <v>2080208</v>
      </c>
      <c r="B575" s="40" t="s">
        <v>930</v>
      </c>
      <c r="C575" s="41">
        <v>60</v>
      </c>
      <c r="D575" s="47">
        <f t="shared" si="16"/>
        <v>0</v>
      </c>
      <c r="E575" s="41">
        <v>60</v>
      </c>
      <c r="F575" s="47">
        <f t="shared" si="17"/>
        <v>-36</v>
      </c>
      <c r="G575" s="41">
        <v>24</v>
      </c>
    </row>
    <row r="576" spans="1:7" ht="20.25" customHeight="1">
      <c r="A576" s="39">
        <v>2080299</v>
      </c>
      <c r="B576" s="40" t="s">
        <v>287</v>
      </c>
      <c r="C576" s="41">
        <v>562</v>
      </c>
      <c r="D576" s="47">
        <f t="shared" si="16"/>
        <v>0</v>
      </c>
      <c r="E576" s="41">
        <v>562</v>
      </c>
      <c r="F576" s="47">
        <f t="shared" si="17"/>
        <v>-302</v>
      </c>
      <c r="G576" s="41">
        <v>260</v>
      </c>
    </row>
    <row r="577" spans="1:7" ht="20.25" hidden="1" customHeight="1">
      <c r="A577" s="39">
        <v>20804</v>
      </c>
      <c r="B577" s="36" t="s">
        <v>931</v>
      </c>
      <c r="C577" s="38">
        <f>C578</f>
        <v>0</v>
      </c>
      <c r="D577" s="47">
        <f t="shared" si="16"/>
        <v>0</v>
      </c>
      <c r="E577" s="38">
        <f>E578</f>
        <v>0</v>
      </c>
      <c r="F577" s="47">
        <f t="shared" si="17"/>
        <v>0</v>
      </c>
      <c r="G577" s="38">
        <f>G578</f>
        <v>0</v>
      </c>
    </row>
    <row r="578" spans="1:7" ht="20.25" hidden="1" customHeight="1">
      <c r="A578" s="39">
        <v>2080402</v>
      </c>
      <c r="B578" s="40" t="s">
        <v>288</v>
      </c>
      <c r="C578" s="41"/>
      <c r="D578" s="47">
        <f t="shared" si="16"/>
        <v>0</v>
      </c>
      <c r="E578" s="41"/>
      <c r="F578" s="47">
        <f t="shared" si="17"/>
        <v>0</v>
      </c>
      <c r="G578" s="41"/>
    </row>
    <row r="579" spans="1:7" ht="20.25" customHeight="1">
      <c r="A579" s="36">
        <v>20805</v>
      </c>
      <c r="B579" s="36" t="s">
        <v>932</v>
      </c>
      <c r="C579" s="38">
        <f>C580+C581+C584+C585+C590+C595+C597+C596</f>
        <v>39754</v>
      </c>
      <c r="D579" s="35">
        <f t="shared" si="16"/>
        <v>0</v>
      </c>
      <c r="E579" s="38">
        <f>E580+E581+E584+E585+E590+E595+E597+E596</f>
        <v>39754</v>
      </c>
      <c r="F579" s="35">
        <f t="shared" si="17"/>
        <v>5180</v>
      </c>
      <c r="G579" s="38">
        <f>G580+G581+G584+G585+G590+G595+G597+G596</f>
        <v>44934</v>
      </c>
    </row>
    <row r="580" spans="1:7" ht="20.25" customHeight="1">
      <c r="A580" s="39">
        <v>2080501</v>
      </c>
      <c r="B580" s="40" t="s">
        <v>933</v>
      </c>
      <c r="C580" s="41">
        <v>6701</v>
      </c>
      <c r="D580" s="47">
        <f t="shared" si="16"/>
        <v>0</v>
      </c>
      <c r="E580" s="41">
        <v>6701</v>
      </c>
      <c r="F580" s="47">
        <f t="shared" si="17"/>
        <v>579</v>
      </c>
      <c r="G580" s="41">
        <v>7280</v>
      </c>
    </row>
    <row r="581" spans="1:7" ht="20.25" customHeight="1">
      <c r="A581" s="39">
        <v>2080502</v>
      </c>
      <c r="B581" s="40" t="s">
        <v>289</v>
      </c>
      <c r="C581" s="41">
        <v>4116</v>
      </c>
      <c r="D581" s="35">
        <f t="shared" si="16"/>
        <v>0</v>
      </c>
      <c r="E581" s="41">
        <v>4116</v>
      </c>
      <c r="F581" s="47">
        <f t="shared" si="17"/>
        <v>618</v>
      </c>
      <c r="G581" s="41">
        <v>4734</v>
      </c>
    </row>
    <row r="582" spans="1:7" ht="20.25" hidden="1" customHeight="1">
      <c r="A582" s="39">
        <v>208050201</v>
      </c>
      <c r="B582" s="40" t="s">
        <v>290</v>
      </c>
      <c r="C582" s="41">
        <v>0</v>
      </c>
      <c r="D582" s="47">
        <f t="shared" si="16"/>
        <v>0</v>
      </c>
      <c r="E582" s="41">
        <v>0</v>
      </c>
      <c r="F582" s="47">
        <f t="shared" si="17"/>
        <v>0</v>
      </c>
      <c r="G582" s="41">
        <v>0</v>
      </c>
    </row>
    <row r="583" spans="1:7" ht="20.25" hidden="1" customHeight="1">
      <c r="A583" s="39">
        <v>208050202</v>
      </c>
      <c r="B583" s="40" t="s">
        <v>291</v>
      </c>
      <c r="C583" s="41">
        <v>0</v>
      </c>
      <c r="D583" s="47">
        <f t="shared" si="16"/>
        <v>0</v>
      </c>
      <c r="E583" s="41">
        <v>0</v>
      </c>
      <c r="F583" s="47">
        <f t="shared" si="17"/>
        <v>0</v>
      </c>
      <c r="G583" s="41">
        <v>0</v>
      </c>
    </row>
    <row r="584" spans="1:7" ht="20.25" customHeight="1">
      <c r="A584" s="39">
        <v>2080503</v>
      </c>
      <c r="B584" s="40" t="s">
        <v>292</v>
      </c>
      <c r="C584" s="41">
        <v>816</v>
      </c>
      <c r="D584" s="47">
        <f t="shared" ref="D584:D647" si="18">E584-C584</f>
        <v>0</v>
      </c>
      <c r="E584" s="41">
        <v>816</v>
      </c>
      <c r="F584" s="47">
        <f t="shared" ref="F584:F647" si="19">G584-E584</f>
        <v>-189</v>
      </c>
      <c r="G584" s="41">
        <v>627</v>
      </c>
    </row>
    <row r="585" spans="1:7" ht="27.75" customHeight="1">
      <c r="A585" s="39">
        <v>2080505</v>
      </c>
      <c r="B585" s="40" t="s">
        <v>293</v>
      </c>
      <c r="C585" s="41">
        <v>9911</v>
      </c>
      <c r="D585" s="47">
        <f t="shared" si="18"/>
        <v>0</v>
      </c>
      <c r="E585" s="41">
        <v>9911</v>
      </c>
      <c r="F585" s="47">
        <f t="shared" si="19"/>
        <v>1301</v>
      </c>
      <c r="G585" s="41">
        <v>11212</v>
      </c>
    </row>
    <row r="586" spans="1:7" ht="20.25" hidden="1" customHeight="1">
      <c r="A586" s="39">
        <v>208050501</v>
      </c>
      <c r="B586" s="40" t="s">
        <v>294</v>
      </c>
      <c r="C586" s="41"/>
      <c r="D586" s="47">
        <f t="shared" si="18"/>
        <v>0</v>
      </c>
      <c r="E586" s="41"/>
      <c r="F586" s="47">
        <f t="shared" si="19"/>
        <v>0</v>
      </c>
      <c r="G586" s="41">
        <v>0</v>
      </c>
    </row>
    <row r="587" spans="1:7" ht="39.75" hidden="1" customHeight="1">
      <c r="A587" s="39">
        <v>208050502</v>
      </c>
      <c r="B587" s="40" t="s">
        <v>295</v>
      </c>
      <c r="C587" s="41"/>
      <c r="D587" s="47">
        <f t="shared" si="18"/>
        <v>0</v>
      </c>
      <c r="E587" s="41"/>
      <c r="F587" s="47">
        <f t="shared" si="19"/>
        <v>0</v>
      </c>
      <c r="G587" s="41">
        <v>0</v>
      </c>
    </row>
    <row r="588" spans="1:7" ht="30.75" hidden="1" customHeight="1">
      <c r="A588" s="39">
        <v>20805050201</v>
      </c>
      <c r="B588" s="40" t="s">
        <v>296</v>
      </c>
      <c r="C588" s="41"/>
      <c r="D588" s="47">
        <f t="shared" si="18"/>
        <v>0</v>
      </c>
      <c r="E588" s="41"/>
      <c r="F588" s="47">
        <f t="shared" si="19"/>
        <v>0</v>
      </c>
      <c r="G588" s="41">
        <v>0</v>
      </c>
    </row>
    <row r="589" spans="1:7" ht="35.25" hidden="1" customHeight="1">
      <c r="A589" s="39">
        <v>20805050202</v>
      </c>
      <c r="B589" s="40" t="s">
        <v>297</v>
      </c>
      <c r="C589" s="41"/>
      <c r="D589" s="47">
        <f t="shared" si="18"/>
        <v>0</v>
      </c>
      <c r="E589" s="41"/>
      <c r="F589" s="47">
        <f t="shared" si="19"/>
        <v>0</v>
      </c>
      <c r="G589" s="41">
        <v>0</v>
      </c>
    </row>
    <row r="590" spans="1:7" ht="20.25" customHeight="1">
      <c r="A590" s="39">
        <v>2080506</v>
      </c>
      <c r="B590" s="40" t="s">
        <v>298</v>
      </c>
      <c r="C590" s="41">
        <v>4910</v>
      </c>
      <c r="D590" s="47">
        <f t="shared" si="18"/>
        <v>0</v>
      </c>
      <c r="E590" s="41">
        <v>4910</v>
      </c>
      <c r="F590" s="47">
        <f t="shared" si="19"/>
        <v>671</v>
      </c>
      <c r="G590" s="41">
        <v>5581</v>
      </c>
    </row>
    <row r="591" spans="1:7" ht="36" hidden="1" customHeight="1">
      <c r="A591" s="39">
        <v>208050601</v>
      </c>
      <c r="B591" s="40" t="s">
        <v>299</v>
      </c>
      <c r="C591" s="41"/>
      <c r="D591" s="47">
        <f t="shared" si="18"/>
        <v>0</v>
      </c>
      <c r="E591" s="41"/>
      <c r="F591" s="47">
        <f t="shared" si="19"/>
        <v>0</v>
      </c>
      <c r="G591" s="41">
        <v>0</v>
      </c>
    </row>
    <row r="592" spans="1:7" ht="29.25" hidden="1" customHeight="1">
      <c r="A592" s="39">
        <v>208050602</v>
      </c>
      <c r="B592" s="40" t="s">
        <v>300</v>
      </c>
      <c r="C592" s="41"/>
      <c r="D592" s="47">
        <f t="shared" si="18"/>
        <v>0</v>
      </c>
      <c r="E592" s="41"/>
      <c r="F592" s="47">
        <f t="shared" si="19"/>
        <v>0</v>
      </c>
      <c r="G592" s="41">
        <v>0</v>
      </c>
    </row>
    <row r="593" spans="1:7" ht="20.25" hidden="1" customHeight="1">
      <c r="A593" s="39">
        <v>20805060201</v>
      </c>
      <c r="B593" s="40" t="s">
        <v>301</v>
      </c>
      <c r="C593" s="41"/>
      <c r="D593" s="47">
        <f t="shared" si="18"/>
        <v>0</v>
      </c>
      <c r="E593" s="41"/>
      <c r="F593" s="47">
        <f t="shared" si="19"/>
        <v>0</v>
      </c>
      <c r="G593" s="41">
        <v>0</v>
      </c>
    </row>
    <row r="594" spans="1:7" ht="20.25" hidden="1" customHeight="1">
      <c r="A594" s="39">
        <v>20805060202</v>
      </c>
      <c r="B594" s="40" t="s">
        <v>302</v>
      </c>
      <c r="C594" s="41"/>
      <c r="D594" s="47">
        <f t="shared" si="18"/>
        <v>0</v>
      </c>
      <c r="E594" s="41"/>
      <c r="F594" s="47">
        <f t="shared" si="19"/>
        <v>0</v>
      </c>
      <c r="G594" s="41">
        <v>0</v>
      </c>
    </row>
    <row r="595" spans="1:7" ht="27.75" customHeight="1">
      <c r="A595" s="39">
        <v>2080507</v>
      </c>
      <c r="B595" s="40" t="s">
        <v>303</v>
      </c>
      <c r="C595" s="41">
        <v>13300</v>
      </c>
      <c r="D595" s="47">
        <f t="shared" si="18"/>
        <v>0</v>
      </c>
      <c r="E595" s="41">
        <v>13300</v>
      </c>
      <c r="F595" s="47">
        <f t="shared" si="19"/>
        <v>-5300</v>
      </c>
      <c r="G595" s="41">
        <v>8000</v>
      </c>
    </row>
    <row r="596" spans="1:7" ht="30.75" customHeight="1">
      <c r="A596" s="39">
        <v>2080508</v>
      </c>
      <c r="B596" s="40" t="s">
        <v>934</v>
      </c>
      <c r="C596" s="41"/>
      <c r="D596" s="47">
        <f t="shared" si="18"/>
        <v>0</v>
      </c>
      <c r="E596" s="41"/>
      <c r="F596" s="47">
        <f t="shared" si="19"/>
        <v>7500</v>
      </c>
      <c r="G596" s="41">
        <v>7500</v>
      </c>
    </row>
    <row r="597" spans="1:7" ht="36" hidden="1" customHeight="1">
      <c r="A597" s="39">
        <v>2080599</v>
      </c>
      <c r="B597" s="40" t="s">
        <v>935</v>
      </c>
      <c r="C597" s="41"/>
      <c r="D597" s="47">
        <f t="shared" si="18"/>
        <v>0</v>
      </c>
      <c r="E597" s="41"/>
      <c r="F597" s="47">
        <f t="shared" si="19"/>
        <v>0</v>
      </c>
      <c r="G597" s="41">
        <v>0</v>
      </c>
    </row>
    <row r="598" spans="1:7" ht="20.25" hidden="1" customHeight="1">
      <c r="A598" s="36">
        <v>20806</v>
      </c>
      <c r="B598" s="36" t="s">
        <v>936</v>
      </c>
      <c r="C598" s="38">
        <f>SUM(C599:C601)</f>
        <v>0</v>
      </c>
      <c r="D598" s="47">
        <f t="shared" si="18"/>
        <v>0</v>
      </c>
      <c r="E598" s="38">
        <f>SUM(E599:E601)</f>
        <v>0</v>
      </c>
      <c r="F598" s="47">
        <f t="shared" si="19"/>
        <v>0</v>
      </c>
      <c r="G598" s="38">
        <f>SUM(G599:G601)</f>
        <v>0</v>
      </c>
    </row>
    <row r="599" spans="1:7" ht="20.25" hidden="1" customHeight="1">
      <c r="A599" s="39">
        <v>2080601</v>
      </c>
      <c r="B599" s="40" t="s">
        <v>304</v>
      </c>
      <c r="C599" s="41"/>
      <c r="D599" s="47">
        <f t="shared" si="18"/>
        <v>0</v>
      </c>
      <c r="E599" s="41"/>
      <c r="F599" s="47">
        <f t="shared" si="19"/>
        <v>0</v>
      </c>
      <c r="G599" s="41"/>
    </row>
    <row r="600" spans="1:7" ht="20.25" hidden="1" customHeight="1">
      <c r="A600" s="39">
        <v>2080602</v>
      </c>
      <c r="B600" s="40" t="s">
        <v>305</v>
      </c>
      <c r="C600" s="41"/>
      <c r="D600" s="35">
        <f t="shared" si="18"/>
        <v>0</v>
      </c>
      <c r="E600" s="41"/>
      <c r="F600" s="35">
        <f t="shared" si="19"/>
        <v>0</v>
      </c>
      <c r="G600" s="41"/>
    </row>
    <row r="601" spans="1:7" ht="20.25" hidden="1" customHeight="1">
      <c r="A601" s="39">
        <v>2080699</v>
      </c>
      <c r="B601" s="40" t="s">
        <v>306</v>
      </c>
      <c r="C601" s="41"/>
      <c r="D601" s="47">
        <f t="shared" si="18"/>
        <v>0</v>
      </c>
      <c r="E601" s="41"/>
      <c r="F601" s="47">
        <f t="shared" si="19"/>
        <v>0</v>
      </c>
      <c r="G601" s="41"/>
    </row>
    <row r="602" spans="1:7" ht="20.25" customHeight="1">
      <c r="A602" s="36">
        <v>20807</v>
      </c>
      <c r="B602" s="36" t="s">
        <v>937</v>
      </c>
      <c r="C602" s="38">
        <f>SUM(C603:C611)</f>
        <v>900</v>
      </c>
      <c r="D602" s="47">
        <f t="shared" si="18"/>
        <v>0</v>
      </c>
      <c r="E602" s="38">
        <f>SUM(E603:E611)</f>
        <v>900</v>
      </c>
      <c r="F602" s="35">
        <f t="shared" si="19"/>
        <v>581</v>
      </c>
      <c r="G602" s="38">
        <f>SUM(G603:G611)</f>
        <v>1481</v>
      </c>
    </row>
    <row r="603" spans="1:7" ht="20.25" customHeight="1">
      <c r="A603" s="39">
        <v>2080701</v>
      </c>
      <c r="B603" s="40" t="s">
        <v>307</v>
      </c>
      <c r="C603" s="41">
        <v>25</v>
      </c>
      <c r="D603" s="47">
        <f t="shared" si="18"/>
        <v>0</v>
      </c>
      <c r="E603" s="41">
        <v>25</v>
      </c>
      <c r="F603" s="47">
        <f t="shared" si="19"/>
        <v>158</v>
      </c>
      <c r="G603" s="41">
        <v>183</v>
      </c>
    </row>
    <row r="604" spans="1:7" ht="20.25" hidden="1" customHeight="1">
      <c r="A604" s="39">
        <v>2080702</v>
      </c>
      <c r="B604" s="40" t="s">
        <v>308</v>
      </c>
      <c r="C604" s="41"/>
      <c r="D604" s="35">
        <f t="shared" si="18"/>
        <v>0</v>
      </c>
      <c r="E604" s="41"/>
      <c r="F604" s="35">
        <f t="shared" si="19"/>
        <v>0</v>
      </c>
      <c r="G604" s="41"/>
    </row>
    <row r="605" spans="1:7" ht="20.25" hidden="1" customHeight="1">
      <c r="A605" s="39">
        <v>2080704</v>
      </c>
      <c r="B605" s="40" t="s">
        <v>309</v>
      </c>
      <c r="C605" s="41"/>
      <c r="D605" s="47">
        <f t="shared" si="18"/>
        <v>0</v>
      </c>
      <c r="E605" s="41"/>
      <c r="F605" s="47">
        <f t="shared" si="19"/>
        <v>0</v>
      </c>
      <c r="G605" s="41"/>
    </row>
    <row r="606" spans="1:7" ht="20.25" hidden="1" customHeight="1">
      <c r="A606" s="39">
        <v>2080705</v>
      </c>
      <c r="B606" s="40" t="s">
        <v>310</v>
      </c>
      <c r="C606" s="41"/>
      <c r="D606" s="47">
        <f t="shared" si="18"/>
        <v>0</v>
      </c>
      <c r="E606" s="41"/>
      <c r="F606" s="47">
        <f t="shared" si="19"/>
        <v>0</v>
      </c>
      <c r="G606" s="41"/>
    </row>
    <row r="607" spans="1:7" ht="20.25" hidden="1" customHeight="1">
      <c r="A607" s="39">
        <v>2080709</v>
      </c>
      <c r="B607" s="40" t="s">
        <v>311</v>
      </c>
      <c r="C607" s="41"/>
      <c r="D607" s="47">
        <f t="shared" si="18"/>
        <v>0</v>
      </c>
      <c r="E607" s="41"/>
      <c r="F607" s="47">
        <f t="shared" si="19"/>
        <v>0</v>
      </c>
      <c r="G607" s="41"/>
    </row>
    <row r="608" spans="1:7" ht="20.25" hidden="1" customHeight="1">
      <c r="A608" s="39">
        <v>2080711</v>
      </c>
      <c r="B608" s="40" t="s">
        <v>312</v>
      </c>
      <c r="C608" s="41"/>
      <c r="D608" s="47">
        <f t="shared" si="18"/>
        <v>0</v>
      </c>
      <c r="E608" s="41"/>
      <c r="F608" s="47">
        <f t="shared" si="19"/>
        <v>0</v>
      </c>
      <c r="G608" s="41"/>
    </row>
    <row r="609" spans="1:7" ht="20.25" customHeight="1">
      <c r="A609" s="39">
        <v>2080712</v>
      </c>
      <c r="B609" s="40" t="s">
        <v>313</v>
      </c>
      <c r="C609" s="41">
        <v>2</v>
      </c>
      <c r="D609" s="47">
        <f t="shared" si="18"/>
        <v>0</v>
      </c>
      <c r="E609" s="41">
        <v>2</v>
      </c>
      <c r="F609" s="47">
        <f t="shared" si="19"/>
        <v>10</v>
      </c>
      <c r="G609" s="41">
        <v>12</v>
      </c>
    </row>
    <row r="610" spans="1:7" ht="20.25" hidden="1" customHeight="1">
      <c r="A610" s="39">
        <v>2080713</v>
      </c>
      <c r="B610" s="40" t="s">
        <v>938</v>
      </c>
      <c r="C610" s="41">
        <v>0</v>
      </c>
      <c r="D610" s="47">
        <f t="shared" si="18"/>
        <v>0</v>
      </c>
      <c r="E610" s="41">
        <v>0</v>
      </c>
      <c r="F610" s="47">
        <f t="shared" si="19"/>
        <v>0</v>
      </c>
      <c r="G610" s="41"/>
    </row>
    <row r="611" spans="1:7" ht="20.25" customHeight="1">
      <c r="A611" s="39">
        <v>2080799</v>
      </c>
      <c r="B611" s="40" t="s">
        <v>314</v>
      </c>
      <c r="C611" s="41">
        <v>873</v>
      </c>
      <c r="D611" s="47">
        <f t="shared" si="18"/>
        <v>0</v>
      </c>
      <c r="E611" s="41">
        <v>873</v>
      </c>
      <c r="F611" s="47">
        <f t="shared" si="19"/>
        <v>413</v>
      </c>
      <c r="G611" s="41">
        <v>1286</v>
      </c>
    </row>
    <row r="612" spans="1:7" ht="20.25" customHeight="1">
      <c r="A612" s="36">
        <v>20808</v>
      </c>
      <c r="B612" s="36" t="s">
        <v>939</v>
      </c>
      <c r="C612" s="38">
        <f>SUM(C613:C618)</f>
        <v>2823</v>
      </c>
      <c r="D612" s="47">
        <f t="shared" si="18"/>
        <v>0</v>
      </c>
      <c r="E612" s="38">
        <f>SUM(E613:E618)</f>
        <v>2823</v>
      </c>
      <c r="F612" s="35">
        <f t="shared" si="19"/>
        <v>58</v>
      </c>
      <c r="G612" s="38">
        <f>SUM(G613:G618)</f>
        <v>2881</v>
      </c>
    </row>
    <row r="613" spans="1:7" ht="20.25" customHeight="1">
      <c r="A613" s="39">
        <v>2080801</v>
      </c>
      <c r="B613" s="40" t="s">
        <v>315</v>
      </c>
      <c r="C613" s="41">
        <v>1011</v>
      </c>
      <c r="D613" s="47">
        <f t="shared" si="18"/>
        <v>0</v>
      </c>
      <c r="E613" s="41">
        <v>1011</v>
      </c>
      <c r="F613" s="47">
        <f t="shared" si="19"/>
        <v>-64</v>
      </c>
      <c r="G613" s="41">
        <v>947</v>
      </c>
    </row>
    <row r="614" spans="1:7" ht="20.25" hidden="1" customHeight="1">
      <c r="A614" s="39">
        <v>2080802</v>
      </c>
      <c r="B614" s="40" t="s">
        <v>316</v>
      </c>
      <c r="C614" s="41">
        <v>0</v>
      </c>
      <c r="D614" s="35">
        <f t="shared" si="18"/>
        <v>0</v>
      </c>
      <c r="E614" s="41">
        <v>0</v>
      </c>
      <c r="F614" s="35">
        <f t="shared" si="19"/>
        <v>0</v>
      </c>
      <c r="G614" s="41">
        <v>0</v>
      </c>
    </row>
    <row r="615" spans="1:7" ht="20.25" hidden="1" customHeight="1">
      <c r="A615" s="39">
        <v>2080803</v>
      </c>
      <c r="B615" s="40" t="s">
        <v>317</v>
      </c>
      <c r="C615" s="41">
        <v>0</v>
      </c>
      <c r="D615" s="47">
        <f t="shared" si="18"/>
        <v>0</v>
      </c>
      <c r="E615" s="41">
        <v>0</v>
      </c>
      <c r="F615" s="47">
        <f t="shared" si="19"/>
        <v>0</v>
      </c>
      <c r="G615" s="41">
        <v>0</v>
      </c>
    </row>
    <row r="616" spans="1:7" ht="20.25" customHeight="1">
      <c r="A616" s="39">
        <v>2080805</v>
      </c>
      <c r="B616" s="40" t="s">
        <v>318</v>
      </c>
      <c r="C616" s="41">
        <v>161</v>
      </c>
      <c r="D616" s="47">
        <f t="shared" si="18"/>
        <v>0</v>
      </c>
      <c r="E616" s="41">
        <v>161</v>
      </c>
      <c r="F616" s="47">
        <f t="shared" si="19"/>
        <v>220</v>
      </c>
      <c r="G616" s="41">
        <v>381</v>
      </c>
    </row>
    <row r="617" spans="1:7" ht="20.25" hidden="1" customHeight="1">
      <c r="A617" s="39">
        <v>2080806</v>
      </c>
      <c r="B617" s="40" t="s">
        <v>319</v>
      </c>
      <c r="C617" s="41">
        <v>0</v>
      </c>
      <c r="D617" s="47">
        <f t="shared" si="18"/>
        <v>0</v>
      </c>
      <c r="E617" s="41">
        <v>0</v>
      </c>
      <c r="F617" s="47">
        <f t="shared" si="19"/>
        <v>0</v>
      </c>
      <c r="G617" s="41">
        <v>0</v>
      </c>
    </row>
    <row r="618" spans="1:7" ht="20.25" customHeight="1">
      <c r="A618" s="39">
        <v>2080899</v>
      </c>
      <c r="B618" s="40" t="s">
        <v>320</v>
      </c>
      <c r="C618" s="41">
        <v>1651</v>
      </c>
      <c r="D618" s="47">
        <f t="shared" si="18"/>
        <v>0</v>
      </c>
      <c r="E618" s="41">
        <v>1651</v>
      </c>
      <c r="F618" s="47">
        <f t="shared" si="19"/>
        <v>-98</v>
      </c>
      <c r="G618" s="41">
        <v>1553</v>
      </c>
    </row>
    <row r="619" spans="1:7" ht="20.25" customHeight="1">
      <c r="A619" s="36">
        <v>20809</v>
      </c>
      <c r="B619" s="36" t="s">
        <v>940</v>
      </c>
      <c r="C619" s="38">
        <f>SUM(C620:C625)</f>
        <v>629</v>
      </c>
      <c r="D619" s="47">
        <f t="shared" si="18"/>
        <v>0</v>
      </c>
      <c r="E619" s="38">
        <f>SUM(E620:E625)</f>
        <v>629</v>
      </c>
      <c r="F619" s="35">
        <f t="shared" si="19"/>
        <v>-83</v>
      </c>
      <c r="G619" s="38">
        <f>SUM(G620:G625)</f>
        <v>546</v>
      </c>
    </row>
    <row r="620" spans="1:7" ht="20.25" customHeight="1">
      <c r="A620" s="39">
        <v>2080901</v>
      </c>
      <c r="B620" s="40" t="s">
        <v>321</v>
      </c>
      <c r="C620" s="41">
        <v>273</v>
      </c>
      <c r="D620" s="47">
        <f t="shared" si="18"/>
        <v>0</v>
      </c>
      <c r="E620" s="41">
        <v>273</v>
      </c>
      <c r="F620" s="47">
        <f t="shared" si="19"/>
        <v>-42</v>
      </c>
      <c r="G620" s="41">
        <v>231</v>
      </c>
    </row>
    <row r="621" spans="1:7" ht="20.25" hidden="1" customHeight="1">
      <c r="A621" s="39">
        <v>2080902</v>
      </c>
      <c r="B621" s="40" t="s">
        <v>322</v>
      </c>
      <c r="C621" s="41">
        <v>0</v>
      </c>
      <c r="D621" s="47">
        <f t="shared" si="18"/>
        <v>0</v>
      </c>
      <c r="E621" s="41">
        <v>0</v>
      </c>
      <c r="F621" s="47">
        <f t="shared" si="19"/>
        <v>0</v>
      </c>
      <c r="G621" s="41">
        <v>0</v>
      </c>
    </row>
    <row r="622" spans="1:7" ht="20.25" hidden="1" customHeight="1">
      <c r="A622" s="39">
        <v>2080903</v>
      </c>
      <c r="B622" s="40" t="s">
        <v>323</v>
      </c>
      <c r="C622" s="41">
        <v>0</v>
      </c>
      <c r="D622" s="35">
        <f t="shared" si="18"/>
        <v>0</v>
      </c>
      <c r="E622" s="41">
        <v>0</v>
      </c>
      <c r="F622" s="35">
        <f t="shared" si="19"/>
        <v>0</v>
      </c>
      <c r="G622" s="41">
        <v>0</v>
      </c>
    </row>
    <row r="623" spans="1:7" ht="20.25" customHeight="1">
      <c r="A623" s="39">
        <v>2080904</v>
      </c>
      <c r="B623" s="40" t="s">
        <v>324</v>
      </c>
      <c r="C623" s="41">
        <v>54</v>
      </c>
      <c r="D623" s="47">
        <f t="shared" si="18"/>
        <v>0</v>
      </c>
      <c r="E623" s="41">
        <v>54</v>
      </c>
      <c r="F623" s="47">
        <f t="shared" si="19"/>
        <v>-12</v>
      </c>
      <c r="G623" s="41">
        <v>42</v>
      </c>
    </row>
    <row r="624" spans="1:7" ht="20.25" customHeight="1">
      <c r="A624" s="39">
        <v>2080905</v>
      </c>
      <c r="B624" s="40" t="s">
        <v>325</v>
      </c>
      <c r="C624" s="41">
        <v>276</v>
      </c>
      <c r="D624" s="47">
        <f t="shared" si="18"/>
        <v>0</v>
      </c>
      <c r="E624" s="41">
        <v>276</v>
      </c>
      <c r="F624" s="47">
        <f t="shared" si="19"/>
        <v>-24</v>
      </c>
      <c r="G624" s="41">
        <v>252</v>
      </c>
    </row>
    <row r="625" spans="1:7" ht="20.25" customHeight="1">
      <c r="A625" s="39">
        <v>2080999</v>
      </c>
      <c r="B625" s="40" t="s">
        <v>326</v>
      </c>
      <c r="C625" s="41">
        <v>26</v>
      </c>
      <c r="D625" s="47">
        <f t="shared" si="18"/>
        <v>0</v>
      </c>
      <c r="E625" s="41">
        <v>26</v>
      </c>
      <c r="F625" s="47">
        <f t="shared" si="19"/>
        <v>-5</v>
      </c>
      <c r="G625" s="41">
        <v>21</v>
      </c>
    </row>
    <row r="626" spans="1:7" ht="20.25" customHeight="1">
      <c r="A626" s="36">
        <v>20810</v>
      </c>
      <c r="B626" s="36" t="s">
        <v>941</v>
      </c>
      <c r="C626" s="38">
        <f>SUM(C627:C633)</f>
        <v>746</v>
      </c>
      <c r="D626" s="47">
        <f t="shared" si="18"/>
        <v>0</v>
      </c>
      <c r="E626" s="38">
        <f>SUM(E627:E633)</f>
        <v>746</v>
      </c>
      <c r="F626" s="35">
        <f t="shared" si="19"/>
        <v>101</v>
      </c>
      <c r="G626" s="38">
        <f>SUM(G627:G633)</f>
        <v>847</v>
      </c>
    </row>
    <row r="627" spans="1:7" ht="20.25" customHeight="1">
      <c r="A627" s="39">
        <v>2081001</v>
      </c>
      <c r="B627" s="40" t="s">
        <v>327</v>
      </c>
      <c r="C627" s="41">
        <v>90</v>
      </c>
      <c r="D627" s="47">
        <f t="shared" si="18"/>
        <v>0</v>
      </c>
      <c r="E627" s="41">
        <v>90</v>
      </c>
      <c r="F627" s="47">
        <f t="shared" si="19"/>
        <v>4</v>
      </c>
      <c r="G627" s="41">
        <v>94</v>
      </c>
    </row>
    <row r="628" spans="1:7" ht="20.25" customHeight="1">
      <c r="A628" s="39">
        <v>2081002</v>
      </c>
      <c r="B628" s="40" t="s">
        <v>328</v>
      </c>
      <c r="C628" s="41">
        <v>218</v>
      </c>
      <c r="D628" s="47">
        <f t="shared" si="18"/>
        <v>0</v>
      </c>
      <c r="E628" s="41">
        <v>218</v>
      </c>
      <c r="F628" s="47">
        <f t="shared" si="19"/>
        <v>-24</v>
      </c>
      <c r="G628" s="41">
        <v>194</v>
      </c>
    </row>
    <row r="629" spans="1:7" ht="20.25" hidden="1" customHeight="1">
      <c r="A629" s="39">
        <v>2081003</v>
      </c>
      <c r="B629" s="40" t="s">
        <v>942</v>
      </c>
      <c r="C629" s="41">
        <v>0</v>
      </c>
      <c r="D629" s="35">
        <f t="shared" si="18"/>
        <v>0</v>
      </c>
      <c r="E629" s="41">
        <v>0</v>
      </c>
      <c r="F629" s="35">
        <f t="shared" si="19"/>
        <v>0</v>
      </c>
      <c r="G629" s="41">
        <v>0</v>
      </c>
    </row>
    <row r="630" spans="1:7" ht="20.25" customHeight="1">
      <c r="A630" s="39">
        <v>2081004</v>
      </c>
      <c r="B630" s="40" t="s">
        <v>329</v>
      </c>
      <c r="C630" s="41">
        <v>136</v>
      </c>
      <c r="D630" s="47">
        <f t="shared" si="18"/>
        <v>0</v>
      </c>
      <c r="E630" s="41">
        <v>136</v>
      </c>
      <c r="F630" s="47">
        <f t="shared" si="19"/>
        <v>166</v>
      </c>
      <c r="G630" s="41">
        <v>302</v>
      </c>
    </row>
    <row r="631" spans="1:7" ht="20.25" customHeight="1">
      <c r="A631" s="39">
        <v>2081005</v>
      </c>
      <c r="B631" s="40" t="s">
        <v>330</v>
      </c>
      <c r="C631" s="41">
        <v>265</v>
      </c>
      <c r="D631" s="47">
        <f t="shared" si="18"/>
        <v>0</v>
      </c>
      <c r="E631" s="41">
        <v>265</v>
      </c>
      <c r="F631" s="47">
        <f t="shared" si="19"/>
        <v>-14</v>
      </c>
      <c r="G631" s="41">
        <v>251</v>
      </c>
    </row>
    <row r="632" spans="1:7" ht="20.25" hidden="1" customHeight="1">
      <c r="A632" s="39">
        <v>2081006</v>
      </c>
      <c r="B632" s="40" t="s">
        <v>943</v>
      </c>
      <c r="C632" s="41">
        <v>0</v>
      </c>
      <c r="D632" s="47">
        <f t="shared" si="18"/>
        <v>0</v>
      </c>
      <c r="E632" s="41">
        <v>0</v>
      </c>
      <c r="F632" s="47">
        <f t="shared" si="19"/>
        <v>0</v>
      </c>
      <c r="G632" s="41">
        <v>0</v>
      </c>
    </row>
    <row r="633" spans="1:7" ht="20.25" customHeight="1">
      <c r="A633" s="39">
        <v>2081099</v>
      </c>
      <c r="B633" s="40" t="s">
        <v>331</v>
      </c>
      <c r="C633" s="41">
        <v>37</v>
      </c>
      <c r="D633" s="47">
        <f t="shared" si="18"/>
        <v>0</v>
      </c>
      <c r="E633" s="41">
        <v>37</v>
      </c>
      <c r="F633" s="47">
        <f t="shared" si="19"/>
        <v>-31</v>
      </c>
      <c r="G633" s="41">
        <v>6</v>
      </c>
    </row>
    <row r="634" spans="1:7" ht="20.25" customHeight="1">
      <c r="A634" s="36">
        <v>20811</v>
      </c>
      <c r="B634" s="36" t="s">
        <v>944</v>
      </c>
      <c r="C634" s="38">
        <f>SUM(C635:C642)</f>
        <v>2721</v>
      </c>
      <c r="D634" s="47">
        <f t="shared" si="18"/>
        <v>0</v>
      </c>
      <c r="E634" s="38">
        <f>SUM(E635:E642)</f>
        <v>2721</v>
      </c>
      <c r="F634" s="35">
        <f t="shared" si="19"/>
        <v>-537</v>
      </c>
      <c r="G634" s="38">
        <f>SUM(G635:G642)</f>
        <v>2184</v>
      </c>
    </row>
    <row r="635" spans="1:7" ht="20.25" customHeight="1">
      <c r="A635" s="39">
        <v>2081101</v>
      </c>
      <c r="B635" s="40" t="s">
        <v>18</v>
      </c>
      <c r="C635" s="41">
        <v>139</v>
      </c>
      <c r="D635" s="47">
        <f t="shared" si="18"/>
        <v>0</v>
      </c>
      <c r="E635" s="41">
        <v>139</v>
      </c>
      <c r="F635" s="47">
        <f t="shared" si="19"/>
        <v>0</v>
      </c>
      <c r="G635" s="41">
        <v>139</v>
      </c>
    </row>
    <row r="636" spans="1:7" ht="20.25" customHeight="1">
      <c r="A636" s="39">
        <v>2081102</v>
      </c>
      <c r="B636" s="40" t="s">
        <v>19</v>
      </c>
      <c r="C636" s="41">
        <v>5</v>
      </c>
      <c r="D636" s="47">
        <f t="shared" si="18"/>
        <v>0</v>
      </c>
      <c r="E636" s="41">
        <v>5</v>
      </c>
      <c r="F636" s="47">
        <f t="shared" si="19"/>
        <v>0</v>
      </c>
      <c r="G636" s="41">
        <v>5</v>
      </c>
    </row>
    <row r="637" spans="1:7" ht="20.25" customHeight="1">
      <c r="A637" s="39">
        <v>2081103</v>
      </c>
      <c r="B637" s="40" t="s">
        <v>20</v>
      </c>
      <c r="C637" s="41">
        <v>193</v>
      </c>
      <c r="D637" s="35">
        <f t="shared" si="18"/>
        <v>0</v>
      </c>
      <c r="E637" s="41">
        <v>193</v>
      </c>
      <c r="F637" s="47">
        <f t="shared" si="19"/>
        <v>2</v>
      </c>
      <c r="G637" s="41">
        <v>195</v>
      </c>
    </row>
    <row r="638" spans="1:7" ht="20.25" customHeight="1">
      <c r="A638" s="39">
        <v>2081104</v>
      </c>
      <c r="B638" s="40" t="s">
        <v>332</v>
      </c>
      <c r="C638" s="41">
        <v>73</v>
      </c>
      <c r="D638" s="47">
        <f t="shared" si="18"/>
        <v>0</v>
      </c>
      <c r="E638" s="41">
        <v>73</v>
      </c>
      <c r="F638" s="47">
        <f t="shared" si="19"/>
        <v>-8</v>
      </c>
      <c r="G638" s="41">
        <v>65</v>
      </c>
    </row>
    <row r="639" spans="1:7" ht="20.25" customHeight="1">
      <c r="A639" s="39">
        <v>2081105</v>
      </c>
      <c r="B639" s="40" t="s">
        <v>945</v>
      </c>
      <c r="C639" s="41">
        <v>483</v>
      </c>
      <c r="D639" s="47">
        <f t="shared" si="18"/>
        <v>0</v>
      </c>
      <c r="E639" s="41">
        <v>483</v>
      </c>
      <c r="F639" s="47">
        <f t="shared" si="19"/>
        <v>-299</v>
      </c>
      <c r="G639" s="41">
        <v>184</v>
      </c>
    </row>
    <row r="640" spans="1:7" ht="20.25" hidden="1" customHeight="1">
      <c r="A640" s="39">
        <v>2081106</v>
      </c>
      <c r="B640" s="40" t="s">
        <v>333</v>
      </c>
      <c r="C640" s="41">
        <v>0</v>
      </c>
      <c r="D640" s="47">
        <f t="shared" si="18"/>
        <v>0</v>
      </c>
      <c r="E640" s="41">
        <v>0</v>
      </c>
      <c r="F640" s="47">
        <f t="shared" si="19"/>
        <v>0</v>
      </c>
      <c r="G640" s="41">
        <v>0</v>
      </c>
    </row>
    <row r="641" spans="1:7" ht="20.25" customHeight="1">
      <c r="A641" s="39">
        <v>2081107</v>
      </c>
      <c r="B641" s="40" t="s">
        <v>334</v>
      </c>
      <c r="C641" s="41">
        <v>1595</v>
      </c>
      <c r="D641" s="47">
        <f t="shared" si="18"/>
        <v>0</v>
      </c>
      <c r="E641" s="41">
        <v>1595</v>
      </c>
      <c r="F641" s="47">
        <f t="shared" si="19"/>
        <v>-91</v>
      </c>
      <c r="G641" s="41">
        <v>1504</v>
      </c>
    </row>
    <row r="642" spans="1:7" ht="20.25" customHeight="1">
      <c r="A642" s="39">
        <v>2081199</v>
      </c>
      <c r="B642" s="40" t="s">
        <v>335</v>
      </c>
      <c r="C642" s="41">
        <v>233</v>
      </c>
      <c r="D642" s="47">
        <f t="shared" si="18"/>
        <v>0</v>
      </c>
      <c r="E642" s="41">
        <v>233</v>
      </c>
      <c r="F642" s="47">
        <f t="shared" si="19"/>
        <v>-141</v>
      </c>
      <c r="G642" s="41">
        <v>92</v>
      </c>
    </row>
    <row r="643" spans="1:7" ht="20.25" customHeight="1">
      <c r="A643" s="36">
        <v>20816</v>
      </c>
      <c r="B643" s="36" t="s">
        <v>946</v>
      </c>
      <c r="C643" s="38">
        <f>SUM(C644:C647)</f>
        <v>61</v>
      </c>
      <c r="D643" s="47">
        <f t="shared" si="18"/>
        <v>0</v>
      </c>
      <c r="E643" s="38">
        <f>SUM(E644:E647)</f>
        <v>61</v>
      </c>
      <c r="F643" s="35">
        <f t="shared" si="19"/>
        <v>49</v>
      </c>
      <c r="G643" s="38">
        <f>SUM(G644:G647)</f>
        <v>110</v>
      </c>
    </row>
    <row r="644" spans="1:7" ht="20.25" customHeight="1">
      <c r="A644" s="39">
        <v>2081601</v>
      </c>
      <c r="B644" s="40" t="s">
        <v>18</v>
      </c>
      <c r="C644" s="41"/>
      <c r="D644" s="47">
        <f t="shared" si="18"/>
        <v>0</v>
      </c>
      <c r="E644" s="41"/>
      <c r="F644" s="47">
        <f t="shared" si="19"/>
        <v>61</v>
      </c>
      <c r="G644" s="41">
        <v>61</v>
      </c>
    </row>
    <row r="645" spans="1:7" ht="20.25" hidden="1" customHeight="1">
      <c r="A645" s="39">
        <v>2081602</v>
      </c>
      <c r="B645" s="40" t="s">
        <v>19</v>
      </c>
      <c r="C645" s="41"/>
      <c r="D645" s="47">
        <f t="shared" si="18"/>
        <v>0</v>
      </c>
      <c r="E645" s="41"/>
      <c r="F645" s="47">
        <f t="shared" si="19"/>
        <v>0</v>
      </c>
      <c r="G645" s="41">
        <v>0</v>
      </c>
    </row>
    <row r="646" spans="1:7" ht="20.25" hidden="1" customHeight="1">
      <c r="A646" s="39">
        <v>2081603</v>
      </c>
      <c r="B646" s="40" t="s">
        <v>20</v>
      </c>
      <c r="C646" s="41"/>
      <c r="D646" s="35">
        <f t="shared" si="18"/>
        <v>0</v>
      </c>
      <c r="E646" s="41"/>
      <c r="F646" s="35">
        <f t="shared" si="19"/>
        <v>0</v>
      </c>
      <c r="G646" s="41">
        <v>0</v>
      </c>
    </row>
    <row r="647" spans="1:7" ht="20.25" customHeight="1">
      <c r="A647" s="39">
        <v>2081699</v>
      </c>
      <c r="B647" s="40" t="s">
        <v>336</v>
      </c>
      <c r="C647" s="41">
        <v>61</v>
      </c>
      <c r="D647" s="47">
        <f t="shared" si="18"/>
        <v>0</v>
      </c>
      <c r="E647" s="41">
        <v>61</v>
      </c>
      <c r="F647" s="47">
        <f t="shared" si="19"/>
        <v>-12</v>
      </c>
      <c r="G647" s="41">
        <v>49</v>
      </c>
    </row>
    <row r="648" spans="1:7" ht="20.25" customHeight="1">
      <c r="A648" s="36">
        <v>20819</v>
      </c>
      <c r="B648" s="36" t="s">
        <v>947</v>
      </c>
      <c r="C648" s="38">
        <f>SUM(C649:C650)</f>
        <v>546</v>
      </c>
      <c r="D648" s="47">
        <f t="shared" ref="D648:D711" si="20">E648-C648</f>
        <v>0</v>
      </c>
      <c r="E648" s="38">
        <f>SUM(E649:E650)</f>
        <v>546</v>
      </c>
      <c r="F648" s="35">
        <f t="shared" ref="F648:F711" si="21">G648-E648</f>
        <v>1112</v>
      </c>
      <c r="G648" s="38">
        <f>SUM(G649:G650)</f>
        <v>1658</v>
      </c>
    </row>
    <row r="649" spans="1:7" ht="20.25" customHeight="1">
      <c r="A649" s="39">
        <v>2081901</v>
      </c>
      <c r="B649" s="40" t="s">
        <v>337</v>
      </c>
      <c r="C649" s="41">
        <v>185</v>
      </c>
      <c r="D649" s="47">
        <f t="shared" si="20"/>
        <v>0</v>
      </c>
      <c r="E649" s="41">
        <v>185</v>
      </c>
      <c r="F649" s="47">
        <f t="shared" si="21"/>
        <v>-7</v>
      </c>
      <c r="G649" s="41">
        <v>178</v>
      </c>
    </row>
    <row r="650" spans="1:7" ht="20.25" customHeight="1">
      <c r="A650" s="39">
        <v>2081902</v>
      </c>
      <c r="B650" s="40" t="s">
        <v>338</v>
      </c>
      <c r="C650" s="41">
        <v>361</v>
      </c>
      <c r="D650" s="47">
        <f t="shared" si="20"/>
        <v>0</v>
      </c>
      <c r="E650" s="41">
        <v>361</v>
      </c>
      <c r="F650" s="47">
        <f t="shared" si="21"/>
        <v>1119</v>
      </c>
      <c r="G650" s="41">
        <v>1480</v>
      </c>
    </row>
    <row r="651" spans="1:7" ht="20.25" customHeight="1">
      <c r="A651" s="36">
        <v>20820</v>
      </c>
      <c r="B651" s="36" t="s">
        <v>948</v>
      </c>
      <c r="C651" s="38">
        <f>SUM(C652:C653)</f>
        <v>321</v>
      </c>
      <c r="D651" s="35">
        <f t="shared" si="20"/>
        <v>0</v>
      </c>
      <c r="E651" s="38">
        <f>SUM(E652:E653)</f>
        <v>321</v>
      </c>
      <c r="F651" s="35">
        <f t="shared" si="21"/>
        <v>-168</v>
      </c>
      <c r="G651" s="38">
        <f>SUM(G652:G653)</f>
        <v>153</v>
      </c>
    </row>
    <row r="652" spans="1:7" ht="20.25" customHeight="1">
      <c r="A652" s="39">
        <v>2082001</v>
      </c>
      <c r="B652" s="40" t="s">
        <v>339</v>
      </c>
      <c r="C652" s="41">
        <v>104</v>
      </c>
      <c r="D652" s="47">
        <f t="shared" si="20"/>
        <v>0</v>
      </c>
      <c r="E652" s="41">
        <v>104</v>
      </c>
      <c r="F652" s="47">
        <f t="shared" si="21"/>
        <v>-103</v>
      </c>
      <c r="G652" s="41">
        <v>1</v>
      </c>
    </row>
    <row r="653" spans="1:7" ht="20.25" customHeight="1">
      <c r="A653" s="39">
        <v>2082002</v>
      </c>
      <c r="B653" s="40" t="s">
        <v>340</v>
      </c>
      <c r="C653" s="41">
        <v>217</v>
      </c>
      <c r="D653" s="47">
        <f t="shared" si="20"/>
        <v>0</v>
      </c>
      <c r="E653" s="41">
        <v>217</v>
      </c>
      <c r="F653" s="47">
        <f t="shared" si="21"/>
        <v>-65</v>
      </c>
      <c r="G653" s="41">
        <v>152</v>
      </c>
    </row>
    <row r="654" spans="1:7" ht="20.25" customHeight="1">
      <c r="A654" s="36">
        <v>20821</v>
      </c>
      <c r="B654" s="36" t="s">
        <v>949</v>
      </c>
      <c r="C654" s="38">
        <f>SUM(C655:C656)</f>
        <v>412</v>
      </c>
      <c r="D654" s="35">
        <f t="shared" si="20"/>
        <v>0</v>
      </c>
      <c r="E654" s="38">
        <f>SUM(E655:E656)</f>
        <v>412</v>
      </c>
      <c r="F654" s="35">
        <f t="shared" si="21"/>
        <v>177</v>
      </c>
      <c r="G654" s="38">
        <f>SUM(G655:G656)</f>
        <v>589</v>
      </c>
    </row>
    <row r="655" spans="1:7" ht="20.25" customHeight="1">
      <c r="A655" s="39">
        <v>2082101</v>
      </c>
      <c r="B655" s="40" t="s">
        <v>341</v>
      </c>
      <c r="C655" s="41">
        <v>98</v>
      </c>
      <c r="D655" s="47">
        <f t="shared" si="20"/>
        <v>0</v>
      </c>
      <c r="E655" s="41">
        <v>98</v>
      </c>
      <c r="F655" s="47">
        <f t="shared" si="21"/>
        <v>-10</v>
      </c>
      <c r="G655" s="41">
        <v>88</v>
      </c>
    </row>
    <row r="656" spans="1:7" ht="20.25" customHeight="1">
      <c r="A656" s="39">
        <v>2082102</v>
      </c>
      <c r="B656" s="40" t="s">
        <v>342</v>
      </c>
      <c r="C656" s="41">
        <v>314</v>
      </c>
      <c r="D656" s="47">
        <f t="shared" si="20"/>
        <v>0</v>
      </c>
      <c r="E656" s="41">
        <v>314</v>
      </c>
      <c r="F656" s="47">
        <f t="shared" si="21"/>
        <v>187</v>
      </c>
      <c r="G656" s="41">
        <v>501</v>
      </c>
    </row>
    <row r="657" spans="1:7" ht="20.25" hidden="1" customHeight="1">
      <c r="A657" s="39">
        <v>20824</v>
      </c>
      <c r="B657" s="36" t="s">
        <v>950</v>
      </c>
      <c r="C657" s="38">
        <f>SUM(C658:C659)</f>
        <v>0</v>
      </c>
      <c r="D657" s="35">
        <f t="shared" si="20"/>
        <v>0</v>
      </c>
      <c r="E657" s="38">
        <f>SUM(E658:E659)</f>
        <v>0</v>
      </c>
      <c r="F657" s="35">
        <f t="shared" si="21"/>
        <v>0</v>
      </c>
      <c r="G657" s="38">
        <f>SUM(G658:G659)</f>
        <v>0</v>
      </c>
    </row>
    <row r="658" spans="1:7" ht="20.25" hidden="1" customHeight="1">
      <c r="A658" s="39">
        <v>2082401</v>
      </c>
      <c r="B658" s="40" t="s">
        <v>343</v>
      </c>
      <c r="C658" s="41"/>
      <c r="D658" s="47">
        <f t="shared" si="20"/>
        <v>0</v>
      </c>
      <c r="E658" s="41"/>
      <c r="F658" s="47">
        <f t="shared" si="21"/>
        <v>0</v>
      </c>
      <c r="G658" s="41"/>
    </row>
    <row r="659" spans="1:7" ht="20.25" hidden="1" customHeight="1">
      <c r="A659" s="39">
        <v>2082402</v>
      </c>
      <c r="B659" s="40" t="s">
        <v>344</v>
      </c>
      <c r="C659" s="41"/>
      <c r="D659" s="47">
        <f t="shared" si="20"/>
        <v>0</v>
      </c>
      <c r="E659" s="41"/>
      <c r="F659" s="47">
        <f t="shared" si="21"/>
        <v>0</v>
      </c>
      <c r="G659" s="41"/>
    </row>
    <row r="660" spans="1:7" ht="20.25" customHeight="1">
      <c r="A660" s="36">
        <v>20825</v>
      </c>
      <c r="B660" s="36" t="s">
        <v>951</v>
      </c>
      <c r="C660" s="38">
        <f>SUM(C661:C662)</f>
        <v>82</v>
      </c>
      <c r="D660" s="35">
        <f t="shared" si="20"/>
        <v>0</v>
      </c>
      <c r="E660" s="38">
        <f>SUM(E661:E662)</f>
        <v>82</v>
      </c>
      <c r="F660" s="35">
        <f t="shared" si="21"/>
        <v>-3</v>
      </c>
      <c r="G660" s="38">
        <f>SUM(G661:G662)</f>
        <v>79</v>
      </c>
    </row>
    <row r="661" spans="1:7" ht="20.25" customHeight="1">
      <c r="A661" s="39">
        <v>2082501</v>
      </c>
      <c r="B661" s="40" t="s">
        <v>345</v>
      </c>
      <c r="C661" s="41">
        <v>21</v>
      </c>
      <c r="D661" s="47">
        <f t="shared" si="20"/>
        <v>0</v>
      </c>
      <c r="E661" s="41">
        <v>21</v>
      </c>
      <c r="F661" s="47">
        <f t="shared" si="21"/>
        <v>-2</v>
      </c>
      <c r="G661" s="41">
        <v>19</v>
      </c>
    </row>
    <row r="662" spans="1:7" ht="20.25" customHeight="1">
      <c r="A662" s="39">
        <v>2082502</v>
      </c>
      <c r="B662" s="40" t="s">
        <v>346</v>
      </c>
      <c r="C662" s="41">
        <v>61</v>
      </c>
      <c r="D662" s="47">
        <f t="shared" si="20"/>
        <v>0</v>
      </c>
      <c r="E662" s="41">
        <v>61</v>
      </c>
      <c r="F662" s="47">
        <f t="shared" si="21"/>
        <v>-1</v>
      </c>
      <c r="G662" s="41">
        <v>60</v>
      </c>
    </row>
    <row r="663" spans="1:7" ht="20.25" customHeight="1">
      <c r="A663" s="36">
        <v>20826</v>
      </c>
      <c r="B663" s="36" t="s">
        <v>952</v>
      </c>
      <c r="C663" s="38">
        <f>SUM(C664:C666)</f>
        <v>11143</v>
      </c>
      <c r="D663" s="35">
        <f t="shared" si="20"/>
        <v>0</v>
      </c>
      <c r="E663" s="38">
        <f>SUM(E664:E666)</f>
        <v>11143</v>
      </c>
      <c r="F663" s="35">
        <f t="shared" si="21"/>
        <v>3006</v>
      </c>
      <c r="G663" s="38">
        <f>SUM(G664:G666)</f>
        <v>14149</v>
      </c>
    </row>
    <row r="664" spans="1:7" ht="20.25" hidden="1" customHeight="1">
      <c r="A664" s="39">
        <v>2082601</v>
      </c>
      <c r="B664" s="40" t="s">
        <v>347</v>
      </c>
      <c r="C664" s="41"/>
      <c r="D664" s="47">
        <f t="shared" si="20"/>
        <v>0</v>
      </c>
      <c r="E664" s="41"/>
      <c r="F664" s="47">
        <f t="shared" si="21"/>
        <v>0</v>
      </c>
      <c r="G664" s="41"/>
    </row>
    <row r="665" spans="1:7" ht="27">
      <c r="A665" s="39">
        <v>2082602</v>
      </c>
      <c r="B665" s="40" t="s">
        <v>348</v>
      </c>
      <c r="C665" s="41">
        <v>10843</v>
      </c>
      <c r="D665" s="47">
        <f t="shared" si="20"/>
        <v>0</v>
      </c>
      <c r="E665" s="41">
        <v>10843</v>
      </c>
      <c r="F665" s="47">
        <f t="shared" si="21"/>
        <v>3006</v>
      </c>
      <c r="G665" s="41">
        <v>13849</v>
      </c>
    </row>
    <row r="666" spans="1:7" ht="27.75" customHeight="1">
      <c r="A666" s="39">
        <v>2082699</v>
      </c>
      <c r="B666" s="40" t="s">
        <v>349</v>
      </c>
      <c r="C666" s="41">
        <v>300</v>
      </c>
      <c r="D666" s="35">
        <f t="shared" si="20"/>
        <v>0</v>
      </c>
      <c r="E666" s="41">
        <v>300</v>
      </c>
      <c r="F666" s="47">
        <f t="shared" si="21"/>
        <v>0</v>
      </c>
      <c r="G666" s="41">
        <v>300</v>
      </c>
    </row>
    <row r="667" spans="1:7" ht="30.75" hidden="1" customHeight="1">
      <c r="A667" s="39">
        <v>20827</v>
      </c>
      <c r="B667" s="36" t="s">
        <v>953</v>
      </c>
      <c r="C667" s="38">
        <f>SUM(C668:C670)</f>
        <v>0</v>
      </c>
      <c r="D667" s="47">
        <f t="shared" si="20"/>
        <v>0</v>
      </c>
      <c r="E667" s="38">
        <f>SUM(E668:E670)</f>
        <v>0</v>
      </c>
      <c r="F667" s="47">
        <f t="shared" si="21"/>
        <v>0</v>
      </c>
      <c r="G667" s="38">
        <f>SUM(G668:G670)</f>
        <v>0</v>
      </c>
    </row>
    <row r="668" spans="1:7" ht="34.5" hidden="1" customHeight="1">
      <c r="A668" s="39">
        <v>2082701</v>
      </c>
      <c r="B668" s="40" t="s">
        <v>350</v>
      </c>
      <c r="C668" s="41"/>
      <c r="D668" s="47">
        <f t="shared" si="20"/>
        <v>0</v>
      </c>
      <c r="E668" s="41"/>
      <c r="F668" s="47">
        <f t="shared" si="21"/>
        <v>0</v>
      </c>
      <c r="G668" s="41"/>
    </row>
    <row r="669" spans="1:7" ht="20.25" hidden="1" customHeight="1">
      <c r="A669" s="39">
        <v>2082702</v>
      </c>
      <c r="B669" s="40" t="s">
        <v>351</v>
      </c>
      <c r="C669" s="41"/>
      <c r="D669" s="47">
        <f t="shared" si="20"/>
        <v>0</v>
      </c>
      <c r="E669" s="41"/>
      <c r="F669" s="47">
        <f t="shared" si="21"/>
        <v>0</v>
      </c>
      <c r="G669" s="41"/>
    </row>
    <row r="670" spans="1:7" ht="20.25" hidden="1" customHeight="1">
      <c r="A670" s="39">
        <v>2082799</v>
      </c>
      <c r="B670" s="40" t="s">
        <v>352</v>
      </c>
      <c r="C670" s="41"/>
      <c r="D670" s="35">
        <f t="shared" si="20"/>
        <v>0</v>
      </c>
      <c r="E670" s="41"/>
      <c r="F670" s="35">
        <f t="shared" si="21"/>
        <v>0</v>
      </c>
      <c r="G670" s="41"/>
    </row>
    <row r="671" spans="1:7" ht="20.25" customHeight="1">
      <c r="A671" s="36">
        <v>20828</v>
      </c>
      <c r="B671" s="36" t="s">
        <v>954</v>
      </c>
      <c r="C671" s="38">
        <f>SUM(C672:C678)</f>
        <v>907</v>
      </c>
      <c r="D671" s="47">
        <f t="shared" si="20"/>
        <v>0</v>
      </c>
      <c r="E671" s="38">
        <f>SUM(E672:E678)</f>
        <v>907</v>
      </c>
      <c r="F671" s="35">
        <f t="shared" si="21"/>
        <v>-169</v>
      </c>
      <c r="G671" s="38">
        <f>SUM(G672:G678)</f>
        <v>738</v>
      </c>
    </row>
    <row r="672" spans="1:7" ht="20.25" customHeight="1">
      <c r="A672" s="39">
        <v>2082801</v>
      </c>
      <c r="B672" s="40" t="s">
        <v>18</v>
      </c>
      <c r="C672" s="41">
        <v>12</v>
      </c>
      <c r="D672" s="47">
        <f t="shared" si="20"/>
        <v>0</v>
      </c>
      <c r="E672" s="41">
        <v>12</v>
      </c>
      <c r="F672" s="47">
        <f t="shared" si="21"/>
        <v>168</v>
      </c>
      <c r="G672" s="41">
        <v>180</v>
      </c>
    </row>
    <row r="673" spans="1:7" ht="20.25" customHeight="1">
      <c r="A673" s="39">
        <v>2082802</v>
      </c>
      <c r="B673" s="40" t="s">
        <v>19</v>
      </c>
      <c r="C673" s="41">
        <v>8</v>
      </c>
      <c r="D673" s="47">
        <f t="shared" si="20"/>
        <v>0</v>
      </c>
      <c r="E673" s="41">
        <v>8</v>
      </c>
      <c r="F673" s="47">
        <f t="shared" si="21"/>
        <v>4</v>
      </c>
      <c r="G673" s="41">
        <v>12</v>
      </c>
    </row>
    <row r="674" spans="1:7" ht="20.25" hidden="1" customHeight="1">
      <c r="A674" s="39">
        <v>2082803</v>
      </c>
      <c r="B674" s="40" t="s">
        <v>20</v>
      </c>
      <c r="C674" s="41">
        <v>0</v>
      </c>
      <c r="D674" s="35">
        <f t="shared" si="20"/>
        <v>0</v>
      </c>
      <c r="E674" s="41">
        <v>0</v>
      </c>
      <c r="F674" s="35">
        <f t="shared" si="21"/>
        <v>0</v>
      </c>
      <c r="G674" s="41">
        <v>0</v>
      </c>
    </row>
    <row r="675" spans="1:7" ht="20.25" customHeight="1">
      <c r="A675" s="39">
        <v>2082804</v>
      </c>
      <c r="B675" s="40" t="s">
        <v>353</v>
      </c>
      <c r="C675" s="41">
        <v>217</v>
      </c>
      <c r="D675" s="47">
        <f t="shared" si="20"/>
        <v>0</v>
      </c>
      <c r="E675" s="41">
        <v>217</v>
      </c>
      <c r="F675" s="47">
        <f t="shared" si="21"/>
        <v>-105</v>
      </c>
      <c r="G675" s="41">
        <v>112</v>
      </c>
    </row>
    <row r="676" spans="1:7" ht="20.25" hidden="1" customHeight="1">
      <c r="A676" s="39">
        <v>2082805</v>
      </c>
      <c r="B676" s="40" t="s">
        <v>955</v>
      </c>
      <c r="C676" s="41">
        <v>0</v>
      </c>
      <c r="D676" s="47">
        <f t="shared" si="20"/>
        <v>0</v>
      </c>
      <c r="E676" s="41">
        <v>0</v>
      </c>
      <c r="F676" s="47">
        <f t="shared" si="21"/>
        <v>0</v>
      </c>
      <c r="G676" s="41">
        <v>0</v>
      </c>
    </row>
    <row r="677" spans="1:7" ht="20.25" customHeight="1">
      <c r="A677" s="39">
        <v>2082850</v>
      </c>
      <c r="B677" s="40" t="s">
        <v>27</v>
      </c>
      <c r="C677" s="41">
        <v>206</v>
      </c>
      <c r="D677" s="47">
        <f t="shared" si="20"/>
        <v>0</v>
      </c>
      <c r="E677" s="41">
        <v>206</v>
      </c>
      <c r="F677" s="47">
        <f t="shared" si="21"/>
        <v>-42</v>
      </c>
      <c r="G677" s="41">
        <v>164</v>
      </c>
    </row>
    <row r="678" spans="1:7" ht="20.25" customHeight="1">
      <c r="A678" s="39">
        <v>2082899</v>
      </c>
      <c r="B678" s="40" t="s">
        <v>354</v>
      </c>
      <c r="C678" s="41">
        <v>464</v>
      </c>
      <c r="D678" s="47">
        <f t="shared" si="20"/>
        <v>0</v>
      </c>
      <c r="E678" s="41">
        <v>464</v>
      </c>
      <c r="F678" s="47">
        <f t="shared" si="21"/>
        <v>-194</v>
      </c>
      <c r="G678" s="41">
        <v>270</v>
      </c>
    </row>
    <row r="679" spans="1:7" ht="20.25" hidden="1" customHeight="1">
      <c r="A679" s="36">
        <v>20830</v>
      </c>
      <c r="B679" s="36" t="s">
        <v>956</v>
      </c>
      <c r="C679" s="38">
        <f>SUM(C680:C681)</f>
        <v>0</v>
      </c>
      <c r="D679" s="47">
        <f t="shared" si="20"/>
        <v>0</v>
      </c>
      <c r="E679" s="38">
        <f>SUM(E680:E681)</f>
        <v>0</v>
      </c>
      <c r="F679" s="47">
        <f t="shared" si="21"/>
        <v>0</v>
      </c>
      <c r="G679" s="38">
        <f>SUM(G680:G681)</f>
        <v>0</v>
      </c>
    </row>
    <row r="680" spans="1:7" ht="20.25" hidden="1" customHeight="1">
      <c r="A680" s="39">
        <v>2083001</v>
      </c>
      <c r="B680" s="40" t="s">
        <v>957</v>
      </c>
      <c r="C680" s="41"/>
      <c r="D680" s="47">
        <f t="shared" si="20"/>
        <v>0</v>
      </c>
      <c r="E680" s="41"/>
      <c r="F680" s="47">
        <f t="shared" si="21"/>
        <v>0</v>
      </c>
      <c r="G680" s="41"/>
    </row>
    <row r="681" spans="1:7" ht="20.25" hidden="1" customHeight="1">
      <c r="A681" s="39">
        <v>2083099</v>
      </c>
      <c r="B681" s="40" t="s">
        <v>958</v>
      </c>
      <c r="C681" s="41"/>
      <c r="D681" s="47">
        <f t="shared" si="20"/>
        <v>0</v>
      </c>
      <c r="E681" s="41"/>
      <c r="F681" s="47">
        <f t="shared" si="21"/>
        <v>0</v>
      </c>
      <c r="G681" s="41"/>
    </row>
    <row r="682" spans="1:7" ht="20.25" customHeight="1">
      <c r="A682" s="36">
        <v>20899</v>
      </c>
      <c r="B682" s="36" t="s">
        <v>959</v>
      </c>
      <c r="C682" s="38">
        <f>C683</f>
        <v>1120</v>
      </c>
      <c r="D682" s="35">
        <f t="shared" si="20"/>
        <v>0</v>
      </c>
      <c r="E682" s="38">
        <f>E683</f>
        <v>1120</v>
      </c>
      <c r="F682" s="35">
        <f t="shared" si="21"/>
        <v>-225</v>
      </c>
      <c r="G682" s="38">
        <f>G683</f>
        <v>895</v>
      </c>
    </row>
    <row r="683" spans="1:7" ht="20.25" customHeight="1">
      <c r="A683" s="39">
        <v>2089999</v>
      </c>
      <c r="B683" s="40" t="s">
        <v>355</v>
      </c>
      <c r="C683" s="41">
        <v>1120</v>
      </c>
      <c r="D683" s="47">
        <f t="shared" si="20"/>
        <v>0</v>
      </c>
      <c r="E683" s="41">
        <v>1120</v>
      </c>
      <c r="F683" s="47">
        <f t="shared" si="21"/>
        <v>-225</v>
      </c>
      <c r="G683" s="41">
        <v>895</v>
      </c>
    </row>
    <row r="684" spans="1:7" ht="20.25" customHeight="1">
      <c r="A684" s="36">
        <v>210</v>
      </c>
      <c r="B684" s="36" t="s">
        <v>356</v>
      </c>
      <c r="C684" s="38">
        <f>C685+C690+C704+C708+C720+C723+C727+C734+C738+C742+C745+C754+C756</f>
        <v>32054</v>
      </c>
      <c r="D684" s="47">
        <f t="shared" si="20"/>
        <v>0</v>
      </c>
      <c r="E684" s="38">
        <f>E685+E690+E704+E708+E720+E723+E727+E734+E738+E742+E745+E754+E756</f>
        <v>32054</v>
      </c>
      <c r="F684" s="35">
        <f t="shared" si="21"/>
        <v>10922</v>
      </c>
      <c r="G684" s="38">
        <f>G685+G690+G704+G708+G720+G723+G727+G734+G738+G742+G745+G754+G756</f>
        <v>42976</v>
      </c>
    </row>
    <row r="685" spans="1:7" ht="20.25" customHeight="1">
      <c r="A685" s="36">
        <v>21001</v>
      </c>
      <c r="B685" s="36" t="s">
        <v>960</v>
      </c>
      <c r="C685" s="38">
        <f>SUM(C686:C689)</f>
        <v>1114</v>
      </c>
      <c r="D685" s="35">
        <f t="shared" si="20"/>
        <v>0</v>
      </c>
      <c r="E685" s="38">
        <f>SUM(E686:E689)</f>
        <v>1114</v>
      </c>
      <c r="F685" s="35">
        <f t="shared" si="21"/>
        <v>-222</v>
      </c>
      <c r="G685" s="38">
        <f>SUM(G686:G689)</f>
        <v>892</v>
      </c>
    </row>
    <row r="686" spans="1:7" ht="20.25" customHeight="1">
      <c r="A686" s="39">
        <v>2100101</v>
      </c>
      <c r="B686" s="40" t="s">
        <v>18</v>
      </c>
      <c r="C686" s="41">
        <v>865</v>
      </c>
      <c r="D686" s="47">
        <f t="shared" si="20"/>
        <v>0</v>
      </c>
      <c r="E686" s="41">
        <v>865</v>
      </c>
      <c r="F686" s="47">
        <f t="shared" si="21"/>
        <v>-179</v>
      </c>
      <c r="G686" s="41">
        <v>686</v>
      </c>
    </row>
    <row r="687" spans="1:7" ht="20.25" customHeight="1">
      <c r="A687" s="39">
        <v>2100102</v>
      </c>
      <c r="B687" s="40" t="s">
        <v>19</v>
      </c>
      <c r="C687" s="41">
        <v>58</v>
      </c>
      <c r="D687" s="35">
        <f t="shared" si="20"/>
        <v>0</v>
      </c>
      <c r="E687" s="41">
        <v>58</v>
      </c>
      <c r="F687" s="47">
        <f t="shared" si="21"/>
        <v>-7</v>
      </c>
      <c r="G687" s="41">
        <v>51</v>
      </c>
    </row>
    <row r="688" spans="1:7" ht="20.25" customHeight="1">
      <c r="A688" s="39">
        <v>2100103</v>
      </c>
      <c r="B688" s="40" t="s">
        <v>20</v>
      </c>
      <c r="C688" s="41">
        <v>27</v>
      </c>
      <c r="D688" s="35">
        <f t="shared" si="20"/>
        <v>0</v>
      </c>
      <c r="E688" s="41">
        <v>27</v>
      </c>
      <c r="F688" s="47">
        <f t="shared" si="21"/>
        <v>-3</v>
      </c>
      <c r="G688" s="41">
        <v>24</v>
      </c>
    </row>
    <row r="689" spans="1:7" ht="20.25" customHeight="1">
      <c r="A689" s="39">
        <v>2100199</v>
      </c>
      <c r="B689" s="40" t="s">
        <v>357</v>
      </c>
      <c r="C689" s="41">
        <v>164</v>
      </c>
      <c r="D689" s="47">
        <f t="shared" si="20"/>
        <v>0</v>
      </c>
      <c r="E689" s="41">
        <v>164</v>
      </c>
      <c r="F689" s="47">
        <f t="shared" si="21"/>
        <v>-33</v>
      </c>
      <c r="G689" s="41">
        <v>131</v>
      </c>
    </row>
    <row r="690" spans="1:7" ht="20.25" customHeight="1">
      <c r="A690" s="36">
        <v>21002</v>
      </c>
      <c r="B690" s="36" t="s">
        <v>961</v>
      </c>
      <c r="C690" s="38">
        <f>SUM(C691:C703)</f>
        <v>1540</v>
      </c>
      <c r="D690" s="47">
        <f t="shared" si="20"/>
        <v>0</v>
      </c>
      <c r="E690" s="38">
        <f>SUM(E691:E703)</f>
        <v>1540</v>
      </c>
      <c r="F690" s="35">
        <f t="shared" si="21"/>
        <v>141</v>
      </c>
      <c r="G690" s="38">
        <f>SUM(G691:G703)</f>
        <v>1681</v>
      </c>
    </row>
    <row r="691" spans="1:7" ht="20.25" customHeight="1">
      <c r="A691" s="39">
        <v>2100201</v>
      </c>
      <c r="B691" s="40" t="s">
        <v>358</v>
      </c>
      <c r="C691" s="41">
        <v>40</v>
      </c>
      <c r="D691" s="47">
        <f t="shared" si="20"/>
        <v>0</v>
      </c>
      <c r="E691" s="41">
        <v>40</v>
      </c>
      <c r="F691" s="47">
        <f t="shared" si="21"/>
        <v>0</v>
      </c>
      <c r="G691" s="41">
        <v>40</v>
      </c>
    </row>
    <row r="692" spans="1:7" ht="20.25" customHeight="1">
      <c r="A692" s="39">
        <v>2100202</v>
      </c>
      <c r="B692" s="40" t="s">
        <v>359</v>
      </c>
      <c r="C692" s="41">
        <v>223</v>
      </c>
      <c r="D692" s="47">
        <f t="shared" si="20"/>
        <v>0</v>
      </c>
      <c r="E692" s="41">
        <v>223</v>
      </c>
      <c r="F692" s="47">
        <f t="shared" si="21"/>
        <v>-5</v>
      </c>
      <c r="G692" s="41">
        <v>218</v>
      </c>
    </row>
    <row r="693" spans="1:7" ht="20.25" customHeight="1">
      <c r="A693" s="39">
        <v>2100203</v>
      </c>
      <c r="B693" s="40" t="s">
        <v>360</v>
      </c>
      <c r="C693" s="41">
        <v>0</v>
      </c>
      <c r="D693" s="35">
        <f t="shared" si="20"/>
        <v>0</v>
      </c>
      <c r="E693" s="41">
        <v>0</v>
      </c>
      <c r="F693" s="47">
        <f t="shared" si="21"/>
        <v>132</v>
      </c>
      <c r="G693" s="41">
        <v>132</v>
      </c>
    </row>
    <row r="694" spans="1:7" ht="20.25" hidden="1" customHeight="1">
      <c r="A694" s="39">
        <v>2100204</v>
      </c>
      <c r="B694" s="40" t="s">
        <v>361</v>
      </c>
      <c r="C694" s="41">
        <v>0</v>
      </c>
      <c r="D694" s="47">
        <f t="shared" si="20"/>
        <v>0</v>
      </c>
      <c r="E694" s="41">
        <v>0</v>
      </c>
      <c r="F694" s="47">
        <f t="shared" si="21"/>
        <v>0</v>
      </c>
      <c r="G694" s="41">
        <v>0</v>
      </c>
    </row>
    <row r="695" spans="1:7" ht="20.25" customHeight="1">
      <c r="A695" s="39">
        <v>2100205</v>
      </c>
      <c r="B695" s="40" t="s">
        <v>362</v>
      </c>
      <c r="C695" s="41">
        <v>50</v>
      </c>
      <c r="D695" s="47">
        <f t="shared" si="20"/>
        <v>0</v>
      </c>
      <c r="E695" s="41">
        <v>50</v>
      </c>
      <c r="F695" s="47">
        <f t="shared" si="21"/>
        <v>-50</v>
      </c>
      <c r="G695" s="41">
        <v>0</v>
      </c>
    </row>
    <row r="696" spans="1:7" ht="20.25" customHeight="1">
      <c r="A696" s="39">
        <v>2100206</v>
      </c>
      <c r="B696" s="40" t="s">
        <v>962</v>
      </c>
      <c r="C696" s="41">
        <v>72</v>
      </c>
      <c r="D696" s="47">
        <f t="shared" si="20"/>
        <v>0</v>
      </c>
      <c r="E696" s="41">
        <v>72</v>
      </c>
      <c r="F696" s="47">
        <f t="shared" si="21"/>
        <v>203</v>
      </c>
      <c r="G696" s="41">
        <v>275</v>
      </c>
    </row>
    <row r="697" spans="1:7" ht="20.25" hidden="1" customHeight="1">
      <c r="A697" s="39">
        <v>2100207</v>
      </c>
      <c r="B697" s="40" t="s">
        <v>363</v>
      </c>
      <c r="C697" s="41">
        <v>0</v>
      </c>
      <c r="D697" s="47">
        <f t="shared" si="20"/>
        <v>0</v>
      </c>
      <c r="E697" s="41">
        <v>0</v>
      </c>
      <c r="F697" s="47">
        <f t="shared" si="21"/>
        <v>0</v>
      </c>
      <c r="G697" s="41">
        <v>0</v>
      </c>
    </row>
    <row r="698" spans="1:7" ht="20.25" customHeight="1">
      <c r="A698" s="39">
        <v>2100208</v>
      </c>
      <c r="B698" s="40" t="s">
        <v>364</v>
      </c>
      <c r="C698" s="41">
        <v>258</v>
      </c>
      <c r="D698" s="47">
        <f t="shared" si="20"/>
        <v>0</v>
      </c>
      <c r="E698" s="41">
        <v>258</v>
      </c>
      <c r="F698" s="47">
        <f t="shared" si="21"/>
        <v>0</v>
      </c>
      <c r="G698" s="41">
        <v>258</v>
      </c>
    </row>
    <row r="699" spans="1:7" ht="20.25" hidden="1" customHeight="1">
      <c r="A699" s="39">
        <v>2100209</v>
      </c>
      <c r="B699" s="40" t="s">
        <v>365</v>
      </c>
      <c r="C699" s="41">
        <v>0</v>
      </c>
      <c r="D699" s="47">
        <f t="shared" si="20"/>
        <v>0</v>
      </c>
      <c r="E699" s="41">
        <v>0</v>
      </c>
      <c r="F699" s="47">
        <f t="shared" si="21"/>
        <v>0</v>
      </c>
      <c r="G699" s="41">
        <v>0</v>
      </c>
    </row>
    <row r="700" spans="1:7" ht="20.25" hidden="1" customHeight="1">
      <c r="A700" s="39">
        <v>2100210</v>
      </c>
      <c r="B700" s="40" t="s">
        <v>366</v>
      </c>
      <c r="C700" s="41">
        <v>0</v>
      </c>
      <c r="D700" s="47">
        <f t="shared" si="20"/>
        <v>0</v>
      </c>
      <c r="E700" s="41">
        <v>0</v>
      </c>
      <c r="F700" s="47">
        <f t="shared" si="21"/>
        <v>0</v>
      </c>
      <c r="G700" s="41">
        <v>0</v>
      </c>
    </row>
    <row r="701" spans="1:7" ht="20.25" hidden="1" customHeight="1">
      <c r="A701" s="39">
        <v>2100211</v>
      </c>
      <c r="B701" s="40" t="s">
        <v>367</v>
      </c>
      <c r="C701" s="41">
        <v>0</v>
      </c>
      <c r="D701" s="47">
        <f t="shared" si="20"/>
        <v>0</v>
      </c>
      <c r="E701" s="41">
        <v>0</v>
      </c>
      <c r="F701" s="47">
        <f t="shared" si="21"/>
        <v>0</v>
      </c>
      <c r="G701" s="41">
        <v>0</v>
      </c>
    </row>
    <row r="702" spans="1:7" ht="20.25" hidden="1" customHeight="1">
      <c r="A702" s="39">
        <v>2100212</v>
      </c>
      <c r="B702" s="40" t="s">
        <v>963</v>
      </c>
      <c r="C702" s="41">
        <v>0</v>
      </c>
      <c r="D702" s="47">
        <f t="shared" si="20"/>
        <v>0</v>
      </c>
      <c r="E702" s="41">
        <v>0</v>
      </c>
      <c r="F702" s="47">
        <f t="shared" si="21"/>
        <v>0</v>
      </c>
      <c r="G702" s="41">
        <v>0</v>
      </c>
    </row>
    <row r="703" spans="1:7" ht="20.25" customHeight="1">
      <c r="A703" s="39">
        <v>2100299</v>
      </c>
      <c r="B703" s="40" t="s">
        <v>368</v>
      </c>
      <c r="C703" s="41">
        <v>897</v>
      </c>
      <c r="D703" s="47">
        <f t="shared" si="20"/>
        <v>0</v>
      </c>
      <c r="E703" s="41">
        <v>897</v>
      </c>
      <c r="F703" s="47">
        <f t="shared" si="21"/>
        <v>-139</v>
      </c>
      <c r="G703" s="41">
        <v>758</v>
      </c>
    </row>
    <row r="704" spans="1:7" ht="20.25" customHeight="1">
      <c r="A704" s="36">
        <v>21003</v>
      </c>
      <c r="B704" s="36" t="s">
        <v>964</v>
      </c>
      <c r="C704" s="38">
        <f>SUM(C705:C707)</f>
        <v>2572</v>
      </c>
      <c r="D704" s="47">
        <f t="shared" si="20"/>
        <v>0</v>
      </c>
      <c r="E704" s="38">
        <f>SUM(E705:E707)</f>
        <v>2572</v>
      </c>
      <c r="F704" s="35">
        <f t="shared" si="21"/>
        <v>-100</v>
      </c>
      <c r="G704" s="38">
        <f>SUM(G705:G707)</f>
        <v>2472</v>
      </c>
    </row>
    <row r="705" spans="1:7" ht="20.25" customHeight="1">
      <c r="A705" s="39">
        <v>2100301</v>
      </c>
      <c r="B705" s="40" t="s">
        <v>369</v>
      </c>
      <c r="C705" s="41"/>
      <c r="D705" s="47">
        <f t="shared" si="20"/>
        <v>0</v>
      </c>
      <c r="E705" s="41"/>
      <c r="F705" s="47">
        <f t="shared" si="21"/>
        <v>12</v>
      </c>
      <c r="G705" s="41">
        <v>12</v>
      </c>
    </row>
    <row r="706" spans="1:7" ht="20.25" customHeight="1">
      <c r="A706" s="39">
        <v>2100302</v>
      </c>
      <c r="B706" s="40" t="s">
        <v>370</v>
      </c>
      <c r="C706" s="41">
        <v>2230</v>
      </c>
      <c r="D706" s="47">
        <f t="shared" si="20"/>
        <v>0</v>
      </c>
      <c r="E706" s="41">
        <v>2230</v>
      </c>
      <c r="F706" s="47">
        <f t="shared" si="21"/>
        <v>-204</v>
      </c>
      <c r="G706" s="41">
        <v>2026</v>
      </c>
    </row>
    <row r="707" spans="1:7" ht="20.25" customHeight="1">
      <c r="A707" s="39">
        <v>2100399</v>
      </c>
      <c r="B707" s="40" t="s">
        <v>371</v>
      </c>
      <c r="C707" s="41">
        <v>342</v>
      </c>
      <c r="D707" s="35">
        <f t="shared" si="20"/>
        <v>0</v>
      </c>
      <c r="E707" s="41">
        <v>342</v>
      </c>
      <c r="F707" s="47">
        <f t="shared" si="21"/>
        <v>92</v>
      </c>
      <c r="G707" s="41">
        <v>434</v>
      </c>
    </row>
    <row r="708" spans="1:7" ht="20.25" customHeight="1">
      <c r="A708" s="36">
        <v>21004</v>
      </c>
      <c r="B708" s="36" t="s">
        <v>965</v>
      </c>
      <c r="C708" s="38">
        <f>SUM(C709:C719)</f>
        <v>8254</v>
      </c>
      <c r="D708" s="47">
        <f t="shared" si="20"/>
        <v>0</v>
      </c>
      <c r="E708" s="38">
        <f>SUM(E709:E719)</f>
        <v>8254</v>
      </c>
      <c r="F708" s="35">
        <f t="shared" si="21"/>
        <v>3135</v>
      </c>
      <c r="G708" s="38">
        <f>SUM(G709:G719)</f>
        <v>11389</v>
      </c>
    </row>
    <row r="709" spans="1:7" ht="20.25" customHeight="1">
      <c r="A709" s="39">
        <v>2100401</v>
      </c>
      <c r="B709" s="40" t="s">
        <v>372</v>
      </c>
      <c r="C709" s="41">
        <v>712</v>
      </c>
      <c r="D709" s="47">
        <f t="shared" si="20"/>
        <v>0</v>
      </c>
      <c r="E709" s="41">
        <v>712</v>
      </c>
      <c r="F709" s="47">
        <f t="shared" si="21"/>
        <v>-46</v>
      </c>
      <c r="G709" s="41">
        <v>666</v>
      </c>
    </row>
    <row r="710" spans="1:7" ht="20.25" customHeight="1">
      <c r="A710" s="39">
        <v>2100402</v>
      </c>
      <c r="B710" s="40" t="s">
        <v>373</v>
      </c>
      <c r="C710" s="41">
        <v>453</v>
      </c>
      <c r="D710" s="47">
        <f t="shared" si="20"/>
        <v>0</v>
      </c>
      <c r="E710" s="41">
        <v>453</v>
      </c>
      <c r="F710" s="47">
        <f t="shared" si="21"/>
        <v>-87</v>
      </c>
      <c r="G710" s="41">
        <v>366</v>
      </c>
    </row>
    <row r="711" spans="1:7" ht="20.25" hidden="1" customHeight="1">
      <c r="A711" s="39">
        <v>2100403</v>
      </c>
      <c r="B711" s="40" t="s">
        <v>374</v>
      </c>
      <c r="C711" s="41">
        <v>0</v>
      </c>
      <c r="D711" s="35">
        <f t="shared" si="20"/>
        <v>0</v>
      </c>
      <c r="E711" s="41">
        <v>0</v>
      </c>
      <c r="F711" s="35">
        <f t="shared" si="21"/>
        <v>0</v>
      </c>
      <c r="G711" s="41">
        <v>0</v>
      </c>
    </row>
    <row r="712" spans="1:7" ht="20.25" hidden="1" customHeight="1">
      <c r="A712" s="39">
        <v>2100404</v>
      </c>
      <c r="B712" s="40" t="s">
        <v>375</v>
      </c>
      <c r="C712" s="41">
        <v>0</v>
      </c>
      <c r="D712" s="47">
        <f t="shared" ref="D712:D775" si="22">E712-C712</f>
        <v>0</v>
      </c>
      <c r="E712" s="41">
        <v>0</v>
      </c>
      <c r="F712" s="47">
        <f t="shared" ref="F712:F775" si="23">G712-E712</f>
        <v>0</v>
      </c>
      <c r="G712" s="41">
        <v>0</v>
      </c>
    </row>
    <row r="713" spans="1:7" ht="20.25" hidden="1" customHeight="1">
      <c r="A713" s="39">
        <v>2100405</v>
      </c>
      <c r="B713" s="40" t="s">
        <v>376</v>
      </c>
      <c r="C713" s="41">
        <v>0</v>
      </c>
      <c r="D713" s="47">
        <f t="shared" si="22"/>
        <v>0</v>
      </c>
      <c r="E713" s="41">
        <v>0</v>
      </c>
      <c r="F713" s="47">
        <f t="shared" si="23"/>
        <v>0</v>
      </c>
      <c r="G713" s="41">
        <v>0</v>
      </c>
    </row>
    <row r="714" spans="1:7" ht="20.25" hidden="1" customHeight="1">
      <c r="A714" s="39">
        <v>2100406</v>
      </c>
      <c r="B714" s="40" t="s">
        <v>377</v>
      </c>
      <c r="C714" s="41">
        <v>0</v>
      </c>
      <c r="D714" s="47">
        <f t="shared" si="22"/>
        <v>0</v>
      </c>
      <c r="E714" s="41">
        <v>0</v>
      </c>
      <c r="F714" s="47">
        <f t="shared" si="23"/>
        <v>0</v>
      </c>
      <c r="G714" s="41">
        <v>0</v>
      </c>
    </row>
    <row r="715" spans="1:7" ht="20.25" customHeight="1">
      <c r="A715" s="39">
        <v>2100407</v>
      </c>
      <c r="B715" s="40" t="s">
        <v>378</v>
      </c>
      <c r="C715" s="41">
        <v>220</v>
      </c>
      <c r="D715" s="47">
        <f t="shared" si="22"/>
        <v>0</v>
      </c>
      <c r="E715" s="41">
        <v>220</v>
      </c>
      <c r="F715" s="47">
        <f t="shared" si="23"/>
        <v>-79</v>
      </c>
      <c r="G715" s="41">
        <v>141</v>
      </c>
    </row>
    <row r="716" spans="1:7" ht="20.25" customHeight="1">
      <c r="A716" s="39">
        <v>2100408</v>
      </c>
      <c r="B716" s="40" t="s">
        <v>379</v>
      </c>
      <c r="C716" s="41">
        <v>2954</v>
      </c>
      <c r="D716" s="47">
        <f t="shared" si="22"/>
        <v>0</v>
      </c>
      <c r="E716" s="41">
        <v>2954</v>
      </c>
      <c r="F716" s="47">
        <f t="shared" si="23"/>
        <v>1851</v>
      </c>
      <c r="G716" s="41">
        <v>4805</v>
      </c>
    </row>
    <row r="717" spans="1:7" ht="20.25" customHeight="1">
      <c r="A717" s="39">
        <v>2100409</v>
      </c>
      <c r="B717" s="40" t="s">
        <v>966</v>
      </c>
      <c r="C717" s="41">
        <v>855</v>
      </c>
      <c r="D717" s="47">
        <f t="shared" si="22"/>
        <v>0</v>
      </c>
      <c r="E717" s="41">
        <v>855</v>
      </c>
      <c r="F717" s="47">
        <f t="shared" si="23"/>
        <v>203</v>
      </c>
      <c r="G717" s="41">
        <v>1058</v>
      </c>
    </row>
    <row r="718" spans="1:7" ht="20.25" customHeight="1">
      <c r="A718" s="39">
        <v>2100410</v>
      </c>
      <c r="B718" s="40" t="s">
        <v>380</v>
      </c>
      <c r="C718" s="41">
        <v>3034</v>
      </c>
      <c r="D718" s="47">
        <f t="shared" si="22"/>
        <v>0</v>
      </c>
      <c r="E718" s="41">
        <v>3034</v>
      </c>
      <c r="F718" s="47">
        <f t="shared" si="23"/>
        <v>1308</v>
      </c>
      <c r="G718" s="41">
        <v>4342</v>
      </c>
    </row>
    <row r="719" spans="1:7" ht="20.25" customHeight="1">
      <c r="A719" s="39">
        <v>2100499</v>
      </c>
      <c r="B719" s="40" t="s">
        <v>381</v>
      </c>
      <c r="C719" s="41">
        <v>26</v>
      </c>
      <c r="D719" s="47">
        <f t="shared" si="22"/>
        <v>0</v>
      </c>
      <c r="E719" s="41">
        <v>26</v>
      </c>
      <c r="F719" s="47">
        <f t="shared" si="23"/>
        <v>-15</v>
      </c>
      <c r="G719" s="41">
        <v>11</v>
      </c>
    </row>
    <row r="720" spans="1:7" ht="20.25" customHeight="1">
      <c r="A720" s="36">
        <v>21006</v>
      </c>
      <c r="B720" s="36" t="s">
        <v>967</v>
      </c>
      <c r="C720" s="38">
        <f>SUM(C721:C722)</f>
        <v>310</v>
      </c>
      <c r="D720" s="47">
        <f t="shared" si="22"/>
        <v>0</v>
      </c>
      <c r="E720" s="38">
        <f>SUM(E721:E722)</f>
        <v>310</v>
      </c>
      <c r="F720" s="35">
        <f t="shared" si="23"/>
        <v>-79</v>
      </c>
      <c r="G720" s="38">
        <f>SUM(G721:G722)</f>
        <v>231</v>
      </c>
    </row>
    <row r="721" spans="1:7" ht="20.25" customHeight="1">
      <c r="A721" s="39">
        <v>2100601</v>
      </c>
      <c r="B721" s="40" t="s">
        <v>382</v>
      </c>
      <c r="C721" s="41">
        <v>310</v>
      </c>
      <c r="D721" s="47">
        <f t="shared" si="22"/>
        <v>0</v>
      </c>
      <c r="E721" s="41">
        <v>310</v>
      </c>
      <c r="F721" s="47">
        <f t="shared" si="23"/>
        <v>-79</v>
      </c>
      <c r="G721" s="41">
        <v>231</v>
      </c>
    </row>
    <row r="722" spans="1:7" ht="20.25" hidden="1" customHeight="1">
      <c r="A722" s="39">
        <v>2100699</v>
      </c>
      <c r="B722" s="40" t="s">
        <v>383</v>
      </c>
      <c r="C722" s="41"/>
      <c r="D722" s="47">
        <f t="shared" si="22"/>
        <v>0</v>
      </c>
      <c r="E722" s="41"/>
      <c r="F722" s="47">
        <f t="shared" si="23"/>
        <v>0</v>
      </c>
      <c r="G722" s="41"/>
    </row>
    <row r="723" spans="1:7" ht="20.25" customHeight="1">
      <c r="A723" s="36">
        <v>21007</v>
      </c>
      <c r="B723" s="36" t="s">
        <v>968</v>
      </c>
      <c r="C723" s="38">
        <f>SUM(C724:C726)</f>
        <v>4917</v>
      </c>
      <c r="D723" s="35">
        <f t="shared" si="22"/>
        <v>0</v>
      </c>
      <c r="E723" s="38">
        <f>SUM(E724:E726)</f>
        <v>4917</v>
      </c>
      <c r="F723" s="35">
        <f t="shared" si="23"/>
        <v>-3078</v>
      </c>
      <c r="G723" s="38">
        <f>SUM(G724:G726)</f>
        <v>1839</v>
      </c>
    </row>
    <row r="724" spans="1:7" ht="20.25" customHeight="1">
      <c r="A724" s="39">
        <v>2100716</v>
      </c>
      <c r="B724" s="40" t="s">
        <v>384</v>
      </c>
      <c r="C724" s="41">
        <v>218</v>
      </c>
      <c r="D724" s="47">
        <f t="shared" si="22"/>
        <v>0</v>
      </c>
      <c r="E724" s="41">
        <v>218</v>
      </c>
      <c r="F724" s="47">
        <f t="shared" si="23"/>
        <v>-29</v>
      </c>
      <c r="G724" s="41">
        <v>189</v>
      </c>
    </row>
    <row r="725" spans="1:7" ht="20.25" customHeight="1">
      <c r="A725" s="39">
        <v>2100717</v>
      </c>
      <c r="B725" s="40" t="s">
        <v>385</v>
      </c>
      <c r="C725" s="41">
        <v>3640</v>
      </c>
      <c r="D725" s="47">
        <f t="shared" si="22"/>
        <v>0</v>
      </c>
      <c r="E725" s="41">
        <v>3640</v>
      </c>
      <c r="F725" s="47">
        <f t="shared" si="23"/>
        <v>-2345</v>
      </c>
      <c r="G725" s="41">
        <v>1295</v>
      </c>
    </row>
    <row r="726" spans="1:7" ht="20.25" customHeight="1">
      <c r="A726" s="39">
        <v>2100799</v>
      </c>
      <c r="B726" s="40" t="s">
        <v>386</v>
      </c>
      <c r="C726" s="41">
        <v>1059</v>
      </c>
      <c r="D726" s="35">
        <f t="shared" si="22"/>
        <v>0</v>
      </c>
      <c r="E726" s="41">
        <v>1059</v>
      </c>
      <c r="F726" s="47">
        <f t="shared" si="23"/>
        <v>-704</v>
      </c>
      <c r="G726" s="41">
        <v>355</v>
      </c>
    </row>
    <row r="727" spans="1:7" ht="20.25" customHeight="1">
      <c r="A727" s="36">
        <v>21011</v>
      </c>
      <c r="B727" s="36" t="s">
        <v>969</v>
      </c>
      <c r="C727" s="38">
        <f>C728+C729+C732+C733</f>
        <v>9106</v>
      </c>
      <c r="D727" s="47">
        <f t="shared" si="22"/>
        <v>0</v>
      </c>
      <c r="E727" s="38">
        <f>E728+E729+E732+E733</f>
        <v>9106</v>
      </c>
      <c r="F727" s="35">
        <f t="shared" si="23"/>
        <v>-531</v>
      </c>
      <c r="G727" s="38">
        <f>G728+G729+G732+G733</f>
        <v>8575</v>
      </c>
    </row>
    <row r="728" spans="1:7" ht="20.25" customHeight="1">
      <c r="A728" s="39">
        <v>2101101</v>
      </c>
      <c r="B728" s="40" t="s">
        <v>387</v>
      </c>
      <c r="C728" s="41">
        <v>1539</v>
      </c>
      <c r="D728" s="47">
        <f t="shared" si="22"/>
        <v>0</v>
      </c>
      <c r="E728" s="41">
        <v>1539</v>
      </c>
      <c r="F728" s="47">
        <f t="shared" si="23"/>
        <v>-77</v>
      </c>
      <c r="G728" s="41">
        <v>1462</v>
      </c>
    </row>
    <row r="729" spans="1:7" ht="20.25" customHeight="1">
      <c r="A729" s="39">
        <v>2101102</v>
      </c>
      <c r="B729" s="40" t="s">
        <v>388</v>
      </c>
      <c r="C729" s="41">
        <v>2070</v>
      </c>
      <c r="D729" s="47">
        <f t="shared" si="22"/>
        <v>0</v>
      </c>
      <c r="E729" s="41">
        <v>2070</v>
      </c>
      <c r="F729" s="47">
        <f t="shared" si="23"/>
        <v>-47</v>
      </c>
      <c r="G729" s="41">
        <v>2023</v>
      </c>
    </row>
    <row r="730" spans="1:7" ht="20.25" hidden="1" customHeight="1">
      <c r="A730" s="39">
        <v>210110201</v>
      </c>
      <c r="B730" s="40" t="s">
        <v>389</v>
      </c>
      <c r="C730" s="41">
        <v>0</v>
      </c>
      <c r="D730" s="35">
        <f t="shared" si="22"/>
        <v>0</v>
      </c>
      <c r="E730" s="41">
        <v>0</v>
      </c>
      <c r="F730" s="35">
        <f t="shared" si="23"/>
        <v>0</v>
      </c>
      <c r="G730" s="41">
        <v>0</v>
      </c>
    </row>
    <row r="731" spans="1:7" ht="20.25" hidden="1" customHeight="1">
      <c r="A731" s="39">
        <v>210110202</v>
      </c>
      <c r="B731" s="40" t="s">
        <v>390</v>
      </c>
      <c r="C731" s="41">
        <v>0</v>
      </c>
      <c r="D731" s="47">
        <f t="shared" si="22"/>
        <v>0</v>
      </c>
      <c r="E731" s="41">
        <v>0</v>
      </c>
      <c r="F731" s="47">
        <f t="shared" si="23"/>
        <v>0</v>
      </c>
      <c r="G731" s="41">
        <v>0</v>
      </c>
    </row>
    <row r="732" spans="1:7" ht="20.25" customHeight="1">
      <c r="A732" s="39">
        <v>2101103</v>
      </c>
      <c r="B732" s="40" t="s">
        <v>391</v>
      </c>
      <c r="C732" s="41">
        <v>5497</v>
      </c>
      <c r="D732" s="47">
        <f t="shared" si="22"/>
        <v>0</v>
      </c>
      <c r="E732" s="41">
        <v>5497</v>
      </c>
      <c r="F732" s="47">
        <f t="shared" si="23"/>
        <v>-407</v>
      </c>
      <c r="G732" s="41">
        <v>5090</v>
      </c>
    </row>
    <row r="733" spans="1:7" ht="20.25" hidden="1" customHeight="1">
      <c r="A733" s="39">
        <v>2101199</v>
      </c>
      <c r="B733" s="40" t="s">
        <v>392</v>
      </c>
      <c r="C733" s="41"/>
      <c r="D733" s="47">
        <f t="shared" si="22"/>
        <v>0</v>
      </c>
      <c r="E733" s="41"/>
      <c r="F733" s="47">
        <f t="shared" si="23"/>
        <v>0</v>
      </c>
      <c r="G733" s="41"/>
    </row>
    <row r="734" spans="1:7" ht="20.25" customHeight="1">
      <c r="A734" s="36">
        <v>21012</v>
      </c>
      <c r="B734" s="36" t="s">
        <v>970</v>
      </c>
      <c r="C734" s="38">
        <f>SUM(C735:C737)</f>
        <v>2428</v>
      </c>
      <c r="D734" s="47">
        <f t="shared" si="22"/>
        <v>0</v>
      </c>
      <c r="E734" s="38">
        <f>SUM(E735:E737)</f>
        <v>2428</v>
      </c>
      <c r="F734" s="35">
        <f t="shared" si="23"/>
        <v>10461</v>
      </c>
      <c r="G734" s="38">
        <f>SUM(G735:G737)</f>
        <v>12889</v>
      </c>
    </row>
    <row r="735" spans="1:7" ht="20.25" hidden="1" customHeight="1">
      <c r="A735" s="39">
        <v>2101201</v>
      </c>
      <c r="B735" s="40" t="s">
        <v>393</v>
      </c>
      <c r="C735" s="41"/>
      <c r="D735" s="47">
        <f t="shared" si="22"/>
        <v>0</v>
      </c>
      <c r="E735" s="41"/>
      <c r="F735" s="47">
        <f t="shared" si="23"/>
        <v>0</v>
      </c>
      <c r="G735" s="41"/>
    </row>
    <row r="736" spans="1:7" ht="27">
      <c r="A736" s="39">
        <v>2101202</v>
      </c>
      <c r="B736" s="40" t="s">
        <v>394</v>
      </c>
      <c r="C736" s="41">
        <v>2428</v>
      </c>
      <c r="D736" s="47">
        <f t="shared" si="22"/>
        <v>0</v>
      </c>
      <c r="E736" s="41">
        <v>2428</v>
      </c>
      <c r="F736" s="47">
        <f t="shared" si="23"/>
        <v>10461</v>
      </c>
      <c r="G736" s="41">
        <v>12889</v>
      </c>
    </row>
    <row r="737" spans="1:7" ht="20.25" hidden="1" customHeight="1">
      <c r="A737" s="39">
        <v>2101299</v>
      </c>
      <c r="B737" s="40" t="s">
        <v>395</v>
      </c>
      <c r="C737" s="41"/>
      <c r="D737" s="35">
        <f t="shared" si="22"/>
        <v>0</v>
      </c>
      <c r="E737" s="41"/>
      <c r="F737" s="35">
        <f t="shared" si="23"/>
        <v>0</v>
      </c>
      <c r="G737" s="41"/>
    </row>
    <row r="738" spans="1:7" ht="20.25" customHeight="1">
      <c r="A738" s="36">
        <v>21013</v>
      </c>
      <c r="B738" s="36" t="s">
        <v>971</v>
      </c>
      <c r="C738" s="38">
        <f>SUM(C739:C741)</f>
        <v>851</v>
      </c>
      <c r="D738" s="47">
        <f t="shared" si="22"/>
        <v>0</v>
      </c>
      <c r="E738" s="38">
        <f>SUM(E739:E741)</f>
        <v>851</v>
      </c>
      <c r="F738" s="35">
        <f t="shared" si="23"/>
        <v>219</v>
      </c>
      <c r="G738" s="38">
        <f>SUM(G739:G741)</f>
        <v>1070</v>
      </c>
    </row>
    <row r="739" spans="1:7" ht="20.25" customHeight="1">
      <c r="A739" s="39">
        <v>2101301</v>
      </c>
      <c r="B739" s="40" t="s">
        <v>396</v>
      </c>
      <c r="C739" s="41">
        <v>179</v>
      </c>
      <c r="D739" s="47">
        <f t="shared" si="22"/>
        <v>0</v>
      </c>
      <c r="E739" s="41">
        <v>179</v>
      </c>
      <c r="F739" s="47">
        <f t="shared" si="23"/>
        <v>533</v>
      </c>
      <c r="G739" s="41">
        <v>712</v>
      </c>
    </row>
    <row r="740" spans="1:7" ht="20.25" customHeight="1">
      <c r="A740" s="39">
        <v>2101302</v>
      </c>
      <c r="B740" s="40" t="s">
        <v>397</v>
      </c>
      <c r="C740" s="41">
        <v>20</v>
      </c>
      <c r="D740" s="47">
        <f t="shared" si="22"/>
        <v>0</v>
      </c>
      <c r="E740" s="41">
        <v>20</v>
      </c>
      <c r="F740" s="47">
        <f t="shared" si="23"/>
        <v>12</v>
      </c>
      <c r="G740" s="41">
        <v>32</v>
      </c>
    </row>
    <row r="741" spans="1:7" ht="20.25" customHeight="1">
      <c r="A741" s="39">
        <v>2101399</v>
      </c>
      <c r="B741" s="40" t="s">
        <v>398</v>
      </c>
      <c r="C741" s="41">
        <v>652</v>
      </c>
      <c r="D741" s="35">
        <f t="shared" si="22"/>
        <v>0</v>
      </c>
      <c r="E741" s="41">
        <v>652</v>
      </c>
      <c r="F741" s="47">
        <f t="shared" si="23"/>
        <v>-326</v>
      </c>
      <c r="G741" s="41">
        <v>326</v>
      </c>
    </row>
    <row r="742" spans="1:7" ht="20.25" customHeight="1">
      <c r="A742" s="36">
        <v>21014</v>
      </c>
      <c r="B742" s="36" t="s">
        <v>972</v>
      </c>
      <c r="C742" s="38">
        <f>SUM(C743:C744)</f>
        <v>70</v>
      </c>
      <c r="D742" s="47">
        <f t="shared" si="22"/>
        <v>0</v>
      </c>
      <c r="E742" s="38">
        <f>SUM(E743:E744)</f>
        <v>70</v>
      </c>
      <c r="F742" s="35">
        <f t="shared" si="23"/>
        <v>1031</v>
      </c>
      <c r="G742" s="38">
        <f>SUM(G743:G744)</f>
        <v>1101</v>
      </c>
    </row>
    <row r="743" spans="1:7" ht="20.25" customHeight="1">
      <c r="A743" s="39">
        <v>2101401</v>
      </c>
      <c r="B743" s="40" t="s">
        <v>399</v>
      </c>
      <c r="C743" s="41">
        <v>70</v>
      </c>
      <c r="D743" s="47">
        <f t="shared" si="22"/>
        <v>0</v>
      </c>
      <c r="E743" s="41">
        <v>70</v>
      </c>
      <c r="F743" s="47">
        <f t="shared" si="23"/>
        <v>1</v>
      </c>
      <c r="G743" s="41">
        <v>71</v>
      </c>
    </row>
    <row r="744" spans="1:7" ht="20.25" customHeight="1">
      <c r="A744" s="39">
        <v>2101499</v>
      </c>
      <c r="B744" s="40" t="s">
        <v>400</v>
      </c>
      <c r="C744" s="41"/>
      <c r="D744" s="47">
        <f t="shared" si="22"/>
        <v>0</v>
      </c>
      <c r="E744" s="41"/>
      <c r="F744" s="47">
        <f t="shared" si="23"/>
        <v>1030</v>
      </c>
      <c r="G744" s="41">
        <v>1030</v>
      </c>
    </row>
    <row r="745" spans="1:7" ht="20.25" customHeight="1">
      <c r="A745" s="36">
        <v>21015</v>
      </c>
      <c r="B745" s="36" t="s">
        <v>973</v>
      </c>
      <c r="C745" s="38">
        <f>SUM(C746:C753)</f>
        <v>623</v>
      </c>
      <c r="D745" s="35">
        <f t="shared" si="22"/>
        <v>0</v>
      </c>
      <c r="E745" s="38">
        <f>SUM(E746:E753)</f>
        <v>623</v>
      </c>
      <c r="F745" s="35">
        <f t="shared" si="23"/>
        <v>-155</v>
      </c>
      <c r="G745" s="38">
        <f>SUM(G746:G753)</f>
        <v>468</v>
      </c>
    </row>
    <row r="746" spans="1:7" ht="20.25" customHeight="1">
      <c r="A746" s="39">
        <v>2101501</v>
      </c>
      <c r="B746" s="40" t="s">
        <v>18</v>
      </c>
      <c r="C746" s="41">
        <v>201</v>
      </c>
      <c r="D746" s="47">
        <f t="shared" si="22"/>
        <v>0</v>
      </c>
      <c r="E746" s="41">
        <v>201</v>
      </c>
      <c r="F746" s="47">
        <f t="shared" si="23"/>
        <v>-26</v>
      </c>
      <c r="G746" s="41">
        <v>175</v>
      </c>
    </row>
    <row r="747" spans="1:7" ht="20.25" customHeight="1">
      <c r="A747" s="39">
        <v>2101502</v>
      </c>
      <c r="B747" s="40" t="s">
        <v>19</v>
      </c>
      <c r="C747" s="41">
        <v>104</v>
      </c>
      <c r="D747" s="47">
        <f t="shared" si="22"/>
        <v>0</v>
      </c>
      <c r="E747" s="41">
        <v>104</v>
      </c>
      <c r="F747" s="47">
        <f t="shared" si="23"/>
        <v>80</v>
      </c>
      <c r="G747" s="41">
        <v>184</v>
      </c>
    </row>
    <row r="748" spans="1:7" ht="20.25" hidden="1" customHeight="1">
      <c r="A748" s="39">
        <v>2101503</v>
      </c>
      <c r="B748" s="40" t="s">
        <v>20</v>
      </c>
      <c r="C748" s="41">
        <v>0</v>
      </c>
      <c r="D748" s="35">
        <f t="shared" si="22"/>
        <v>0</v>
      </c>
      <c r="E748" s="41">
        <v>0</v>
      </c>
      <c r="F748" s="35">
        <f t="shared" si="23"/>
        <v>0</v>
      </c>
      <c r="G748" s="41">
        <v>0</v>
      </c>
    </row>
    <row r="749" spans="1:7" ht="20.25" customHeight="1">
      <c r="A749" s="39">
        <v>2101504</v>
      </c>
      <c r="B749" s="40" t="s">
        <v>53</v>
      </c>
      <c r="C749" s="41">
        <v>36</v>
      </c>
      <c r="D749" s="47">
        <f t="shared" si="22"/>
        <v>0</v>
      </c>
      <c r="E749" s="41">
        <v>36</v>
      </c>
      <c r="F749" s="47">
        <f t="shared" si="23"/>
        <v>-34</v>
      </c>
      <c r="G749" s="41">
        <v>2</v>
      </c>
    </row>
    <row r="750" spans="1:7" ht="20.25" hidden="1" customHeight="1">
      <c r="A750" s="39">
        <v>2101505</v>
      </c>
      <c r="B750" s="40" t="s">
        <v>401</v>
      </c>
      <c r="C750" s="41">
        <v>0</v>
      </c>
      <c r="D750" s="47">
        <f t="shared" si="22"/>
        <v>0</v>
      </c>
      <c r="E750" s="41">
        <v>0</v>
      </c>
      <c r="F750" s="47">
        <f t="shared" si="23"/>
        <v>0</v>
      </c>
      <c r="G750" s="41">
        <v>0</v>
      </c>
    </row>
    <row r="751" spans="1:7" ht="20.25" customHeight="1">
      <c r="A751" s="39">
        <v>2101506</v>
      </c>
      <c r="B751" s="40" t="s">
        <v>402</v>
      </c>
      <c r="C751" s="41">
        <v>282</v>
      </c>
      <c r="D751" s="47">
        <f t="shared" si="22"/>
        <v>0</v>
      </c>
      <c r="E751" s="41">
        <v>282</v>
      </c>
      <c r="F751" s="47">
        <f t="shared" si="23"/>
        <v>-185</v>
      </c>
      <c r="G751" s="41">
        <v>97</v>
      </c>
    </row>
    <row r="752" spans="1:7" ht="20.25" customHeight="1">
      <c r="A752" s="39">
        <v>2101550</v>
      </c>
      <c r="B752" s="40" t="s">
        <v>27</v>
      </c>
      <c r="C752" s="41"/>
      <c r="D752" s="47">
        <f t="shared" si="22"/>
        <v>0</v>
      </c>
      <c r="E752" s="41"/>
      <c r="F752" s="47">
        <f t="shared" si="23"/>
        <v>10</v>
      </c>
      <c r="G752" s="41">
        <v>10</v>
      </c>
    </row>
    <row r="753" spans="1:7" ht="20.25" hidden="1" customHeight="1">
      <c r="A753" s="39">
        <v>2101599</v>
      </c>
      <c r="B753" s="40" t="s">
        <v>403</v>
      </c>
      <c r="C753" s="41"/>
      <c r="D753" s="47">
        <f t="shared" si="22"/>
        <v>0</v>
      </c>
      <c r="E753" s="41"/>
      <c r="F753" s="47">
        <f t="shared" si="23"/>
        <v>0</v>
      </c>
      <c r="G753" s="41"/>
    </row>
    <row r="754" spans="1:7" ht="20.25" customHeight="1">
      <c r="A754" s="36">
        <v>21016</v>
      </c>
      <c r="B754" s="36" t="s">
        <v>974</v>
      </c>
      <c r="C754" s="38">
        <f>C755</f>
        <v>89</v>
      </c>
      <c r="D754" s="47">
        <f t="shared" si="22"/>
        <v>0</v>
      </c>
      <c r="E754" s="38">
        <f>E755</f>
        <v>89</v>
      </c>
      <c r="F754" s="35">
        <f t="shared" si="23"/>
        <v>0</v>
      </c>
      <c r="G754" s="38">
        <f>G755</f>
        <v>89</v>
      </c>
    </row>
    <row r="755" spans="1:7" ht="20.25" customHeight="1">
      <c r="A755" s="39">
        <v>2101601</v>
      </c>
      <c r="B755" s="40" t="s">
        <v>404</v>
      </c>
      <c r="C755" s="41">
        <v>89</v>
      </c>
      <c r="D755" s="47">
        <f t="shared" si="22"/>
        <v>0</v>
      </c>
      <c r="E755" s="41">
        <v>89</v>
      </c>
      <c r="F755" s="47">
        <f t="shared" si="23"/>
        <v>0</v>
      </c>
      <c r="G755" s="41">
        <v>89</v>
      </c>
    </row>
    <row r="756" spans="1:7" ht="20.25" customHeight="1">
      <c r="A756" s="36">
        <v>21099</v>
      </c>
      <c r="B756" s="36" t="s">
        <v>975</v>
      </c>
      <c r="C756" s="38">
        <f>C757</f>
        <v>180</v>
      </c>
      <c r="D756" s="47">
        <f t="shared" si="22"/>
        <v>0</v>
      </c>
      <c r="E756" s="38">
        <f>E757</f>
        <v>180</v>
      </c>
      <c r="F756" s="35">
        <f t="shared" si="23"/>
        <v>100</v>
      </c>
      <c r="G756" s="38">
        <f>G757</f>
        <v>280</v>
      </c>
    </row>
    <row r="757" spans="1:7" ht="20.25" customHeight="1">
      <c r="A757" s="39">
        <v>2109999</v>
      </c>
      <c r="B757" s="40" t="s">
        <v>405</v>
      </c>
      <c r="C757" s="41">
        <v>180</v>
      </c>
      <c r="D757" s="35">
        <f t="shared" si="22"/>
        <v>0</v>
      </c>
      <c r="E757" s="41">
        <v>180</v>
      </c>
      <c r="F757" s="47">
        <f t="shared" si="23"/>
        <v>100</v>
      </c>
      <c r="G757" s="41">
        <v>280</v>
      </c>
    </row>
    <row r="758" spans="1:7" ht="20.25" customHeight="1">
      <c r="A758" s="36">
        <v>211</v>
      </c>
      <c r="B758" s="36" t="s">
        <v>406</v>
      </c>
      <c r="C758" s="38">
        <f>C759+C769+C773+C782+C787+C794+C800+C803+C806+C808+C810+C816+C818+C820+C831</f>
        <v>3023</v>
      </c>
      <c r="D758" s="47">
        <f t="shared" si="22"/>
        <v>0</v>
      </c>
      <c r="E758" s="38">
        <f>E759+E769+E773+E782+E787+E794+E800+E803+E806+E808+E810+E816+E818+E820+E831</f>
        <v>3023</v>
      </c>
      <c r="F758" s="35">
        <f t="shared" si="23"/>
        <v>-788</v>
      </c>
      <c r="G758" s="38">
        <f>G759+G769+G773+G782+G787+G794+G800+G803+G806+G808+G810+G816+G818+G820+G831</f>
        <v>2235</v>
      </c>
    </row>
    <row r="759" spans="1:7" ht="20.25" customHeight="1">
      <c r="A759" s="36">
        <v>21101</v>
      </c>
      <c r="B759" s="36" t="s">
        <v>976</v>
      </c>
      <c r="C759" s="38">
        <f>SUM(C760:C768)</f>
        <v>897</v>
      </c>
      <c r="D759" s="35">
        <f t="shared" si="22"/>
        <v>0</v>
      </c>
      <c r="E759" s="38">
        <f>SUM(E760:E768)</f>
        <v>897</v>
      </c>
      <c r="F759" s="35">
        <f t="shared" si="23"/>
        <v>-91</v>
      </c>
      <c r="G759" s="38">
        <f>SUM(G760:G768)</f>
        <v>806</v>
      </c>
    </row>
    <row r="760" spans="1:7" ht="20.25" customHeight="1">
      <c r="A760" s="39">
        <v>2110101</v>
      </c>
      <c r="B760" s="40" t="s">
        <v>18</v>
      </c>
      <c r="C760" s="41">
        <v>513</v>
      </c>
      <c r="D760" s="47">
        <f t="shared" si="22"/>
        <v>0</v>
      </c>
      <c r="E760" s="41">
        <v>513</v>
      </c>
      <c r="F760" s="47">
        <f t="shared" si="23"/>
        <v>-23</v>
      </c>
      <c r="G760" s="41">
        <v>490</v>
      </c>
    </row>
    <row r="761" spans="1:7" ht="20.25" customHeight="1">
      <c r="A761" s="39">
        <v>2110102</v>
      </c>
      <c r="B761" s="40" t="s">
        <v>19</v>
      </c>
      <c r="C761" s="41">
        <v>50</v>
      </c>
      <c r="D761" s="35">
        <f t="shared" si="22"/>
        <v>0</v>
      </c>
      <c r="E761" s="41">
        <v>50</v>
      </c>
      <c r="F761" s="47">
        <f t="shared" si="23"/>
        <v>-14</v>
      </c>
      <c r="G761" s="41">
        <v>36</v>
      </c>
    </row>
    <row r="762" spans="1:7" ht="20.25" customHeight="1">
      <c r="A762" s="39">
        <v>2110103</v>
      </c>
      <c r="B762" s="40" t="s">
        <v>20</v>
      </c>
      <c r="C762" s="41">
        <v>157</v>
      </c>
      <c r="D762" s="35">
        <f t="shared" si="22"/>
        <v>0</v>
      </c>
      <c r="E762" s="41">
        <v>157</v>
      </c>
      <c r="F762" s="47">
        <f t="shared" si="23"/>
        <v>-18</v>
      </c>
      <c r="G762" s="41">
        <v>139</v>
      </c>
    </row>
    <row r="763" spans="1:7" ht="20.25" customHeight="1">
      <c r="A763" s="39">
        <v>2110104</v>
      </c>
      <c r="B763" s="40" t="s">
        <v>407</v>
      </c>
      <c r="C763" s="41">
        <v>5</v>
      </c>
      <c r="D763" s="47">
        <f t="shared" si="22"/>
        <v>0</v>
      </c>
      <c r="E763" s="41">
        <v>5</v>
      </c>
      <c r="F763" s="47">
        <f t="shared" si="23"/>
        <v>28</v>
      </c>
      <c r="G763" s="41">
        <v>33</v>
      </c>
    </row>
    <row r="764" spans="1:7" ht="20.25" customHeight="1">
      <c r="A764" s="39">
        <v>2110105</v>
      </c>
      <c r="B764" s="40" t="s">
        <v>408</v>
      </c>
      <c r="C764" s="41">
        <v>6</v>
      </c>
      <c r="D764" s="47">
        <f t="shared" si="22"/>
        <v>0</v>
      </c>
      <c r="E764" s="41">
        <v>6</v>
      </c>
      <c r="F764" s="47">
        <f t="shared" si="23"/>
        <v>0</v>
      </c>
      <c r="G764" s="41">
        <v>6</v>
      </c>
    </row>
    <row r="765" spans="1:7" ht="20.25" hidden="1" customHeight="1">
      <c r="A765" s="39">
        <v>2110106</v>
      </c>
      <c r="B765" s="40" t="s">
        <v>409</v>
      </c>
      <c r="C765" s="41">
        <v>0</v>
      </c>
      <c r="D765" s="47">
        <f t="shared" si="22"/>
        <v>0</v>
      </c>
      <c r="E765" s="41">
        <v>0</v>
      </c>
      <c r="F765" s="47">
        <f t="shared" si="23"/>
        <v>0</v>
      </c>
      <c r="G765" s="41">
        <v>0</v>
      </c>
    </row>
    <row r="766" spans="1:7" ht="20.25" customHeight="1">
      <c r="A766" s="39">
        <v>2110107</v>
      </c>
      <c r="B766" s="40" t="s">
        <v>410</v>
      </c>
      <c r="C766" s="41">
        <v>60</v>
      </c>
      <c r="D766" s="47">
        <f t="shared" si="22"/>
        <v>0</v>
      </c>
      <c r="E766" s="41">
        <v>60</v>
      </c>
      <c r="F766" s="47">
        <f t="shared" si="23"/>
        <v>-46</v>
      </c>
      <c r="G766" s="41">
        <v>14</v>
      </c>
    </row>
    <row r="767" spans="1:7" ht="20.25" hidden="1" customHeight="1">
      <c r="A767" s="39">
        <v>2110108</v>
      </c>
      <c r="B767" s="40" t="s">
        <v>977</v>
      </c>
      <c r="C767" s="41">
        <v>0</v>
      </c>
      <c r="D767" s="47">
        <f t="shared" si="22"/>
        <v>0</v>
      </c>
      <c r="E767" s="41">
        <v>0</v>
      </c>
      <c r="F767" s="47">
        <f t="shared" si="23"/>
        <v>0</v>
      </c>
      <c r="G767" s="41">
        <v>0</v>
      </c>
    </row>
    <row r="768" spans="1:7" ht="20.25" customHeight="1">
      <c r="A768" s="39">
        <v>2110199</v>
      </c>
      <c r="B768" s="40" t="s">
        <v>411</v>
      </c>
      <c r="C768" s="41">
        <v>106</v>
      </c>
      <c r="D768" s="47">
        <f t="shared" si="22"/>
        <v>0</v>
      </c>
      <c r="E768" s="41">
        <v>106</v>
      </c>
      <c r="F768" s="47">
        <f t="shared" si="23"/>
        <v>-18</v>
      </c>
      <c r="G768" s="41">
        <v>88</v>
      </c>
    </row>
    <row r="769" spans="1:7" ht="20.25" customHeight="1">
      <c r="A769" s="36">
        <v>21102</v>
      </c>
      <c r="B769" s="36" t="s">
        <v>978</v>
      </c>
      <c r="C769" s="38">
        <f>SUM(C770:C772)</f>
        <v>525</v>
      </c>
      <c r="D769" s="47">
        <f t="shared" si="22"/>
        <v>0</v>
      </c>
      <c r="E769" s="38">
        <f>SUM(E770:E772)</f>
        <v>525</v>
      </c>
      <c r="F769" s="35">
        <f t="shared" si="23"/>
        <v>-229</v>
      </c>
      <c r="G769" s="38">
        <f>SUM(G770:G772)</f>
        <v>296</v>
      </c>
    </row>
    <row r="770" spans="1:7" ht="20.25" customHeight="1">
      <c r="A770" s="39">
        <v>2110203</v>
      </c>
      <c r="B770" s="40" t="s">
        <v>412</v>
      </c>
      <c r="C770" s="41">
        <v>140</v>
      </c>
      <c r="D770" s="47">
        <f t="shared" si="22"/>
        <v>0</v>
      </c>
      <c r="E770" s="41">
        <v>140</v>
      </c>
      <c r="F770" s="47">
        <f t="shared" si="23"/>
        <v>-115</v>
      </c>
      <c r="G770" s="41">
        <v>25</v>
      </c>
    </row>
    <row r="771" spans="1:7" ht="20.25" hidden="1" customHeight="1">
      <c r="A771" s="39">
        <v>2110204</v>
      </c>
      <c r="B771" s="40" t="s">
        <v>413</v>
      </c>
      <c r="C771" s="41">
        <v>0</v>
      </c>
      <c r="D771" s="47">
        <f t="shared" si="22"/>
        <v>0</v>
      </c>
      <c r="E771" s="41">
        <v>0</v>
      </c>
      <c r="F771" s="47">
        <f t="shared" si="23"/>
        <v>0</v>
      </c>
      <c r="G771" s="41">
        <v>0</v>
      </c>
    </row>
    <row r="772" spans="1:7" ht="20.25" customHeight="1">
      <c r="A772" s="39">
        <v>2110299</v>
      </c>
      <c r="B772" s="40" t="s">
        <v>414</v>
      </c>
      <c r="C772" s="41">
        <v>385</v>
      </c>
      <c r="D772" s="35">
        <f t="shared" si="22"/>
        <v>0</v>
      </c>
      <c r="E772" s="41">
        <v>385</v>
      </c>
      <c r="F772" s="47">
        <f t="shared" si="23"/>
        <v>-114</v>
      </c>
      <c r="G772" s="41">
        <v>271</v>
      </c>
    </row>
    <row r="773" spans="1:7" ht="20.25" customHeight="1">
      <c r="A773" s="36">
        <v>21103</v>
      </c>
      <c r="B773" s="36" t="s">
        <v>979</v>
      </c>
      <c r="C773" s="38">
        <f>SUM(C774:C781)</f>
        <v>1204</v>
      </c>
      <c r="D773" s="47">
        <f t="shared" si="22"/>
        <v>0</v>
      </c>
      <c r="E773" s="38">
        <f>SUM(E774:E781)</f>
        <v>1204</v>
      </c>
      <c r="F773" s="35">
        <f t="shared" si="23"/>
        <v>-360</v>
      </c>
      <c r="G773" s="38">
        <f>SUM(G774:G781)</f>
        <v>844</v>
      </c>
    </row>
    <row r="774" spans="1:7" ht="20.25" customHeight="1">
      <c r="A774" s="39">
        <v>2110301</v>
      </c>
      <c r="B774" s="40" t="s">
        <v>415</v>
      </c>
      <c r="C774" s="41">
        <v>94</v>
      </c>
      <c r="D774" s="47">
        <f t="shared" si="22"/>
        <v>0</v>
      </c>
      <c r="E774" s="41">
        <v>94</v>
      </c>
      <c r="F774" s="47">
        <f t="shared" si="23"/>
        <v>145</v>
      </c>
      <c r="G774" s="41">
        <v>239</v>
      </c>
    </row>
    <row r="775" spans="1:7" ht="20.25" customHeight="1">
      <c r="A775" s="39">
        <v>2110302</v>
      </c>
      <c r="B775" s="40" t="s">
        <v>416</v>
      </c>
      <c r="C775" s="41">
        <v>760</v>
      </c>
      <c r="D775" s="47">
        <f t="shared" si="22"/>
        <v>0</v>
      </c>
      <c r="E775" s="41">
        <v>760</v>
      </c>
      <c r="F775" s="47">
        <f t="shared" si="23"/>
        <v>-384</v>
      </c>
      <c r="G775" s="41">
        <v>376</v>
      </c>
    </row>
    <row r="776" spans="1:7" ht="20.25" hidden="1" customHeight="1">
      <c r="A776" s="39">
        <v>2110303</v>
      </c>
      <c r="B776" s="40" t="s">
        <v>417</v>
      </c>
      <c r="C776" s="41">
        <v>0</v>
      </c>
      <c r="D776" s="35">
        <f t="shared" ref="D776:D839" si="24">E776-C776</f>
        <v>0</v>
      </c>
      <c r="E776" s="41">
        <v>0</v>
      </c>
      <c r="F776" s="35">
        <f t="shared" ref="F776:F839" si="25">G776-E776</f>
        <v>0</v>
      </c>
      <c r="G776" s="41">
        <v>0</v>
      </c>
    </row>
    <row r="777" spans="1:7" ht="20.25" customHeight="1">
      <c r="A777" s="39">
        <v>2110304</v>
      </c>
      <c r="B777" s="40" t="s">
        <v>418</v>
      </c>
      <c r="C777" s="41">
        <v>322</v>
      </c>
      <c r="D777" s="47">
        <f t="shared" si="24"/>
        <v>0</v>
      </c>
      <c r="E777" s="41">
        <v>322</v>
      </c>
      <c r="F777" s="47">
        <f t="shared" si="25"/>
        <v>-145</v>
      </c>
      <c r="G777" s="41">
        <v>177</v>
      </c>
    </row>
    <row r="778" spans="1:7" ht="20.25" hidden="1" customHeight="1">
      <c r="A778" s="39">
        <v>2110305</v>
      </c>
      <c r="B778" s="40" t="s">
        <v>419</v>
      </c>
      <c r="C778" s="41">
        <v>0</v>
      </c>
      <c r="D778" s="47">
        <f t="shared" si="24"/>
        <v>0</v>
      </c>
      <c r="E778" s="41">
        <v>0</v>
      </c>
      <c r="F778" s="47">
        <f t="shared" si="25"/>
        <v>0</v>
      </c>
      <c r="G778" s="41">
        <v>0</v>
      </c>
    </row>
    <row r="779" spans="1:7" ht="20.25" hidden="1" customHeight="1">
      <c r="A779" s="39">
        <v>2110306</v>
      </c>
      <c r="B779" s="40" t="s">
        <v>420</v>
      </c>
      <c r="C779" s="41">
        <v>0</v>
      </c>
      <c r="D779" s="47">
        <f t="shared" si="24"/>
        <v>0</v>
      </c>
      <c r="E779" s="41">
        <v>0</v>
      </c>
      <c r="F779" s="47">
        <f t="shared" si="25"/>
        <v>0</v>
      </c>
      <c r="G779" s="41">
        <v>0</v>
      </c>
    </row>
    <row r="780" spans="1:7" ht="20.25" hidden="1" customHeight="1">
      <c r="A780" s="39">
        <v>2110307</v>
      </c>
      <c r="B780" s="40" t="s">
        <v>980</v>
      </c>
      <c r="C780" s="41">
        <v>0</v>
      </c>
      <c r="D780" s="47">
        <f t="shared" si="24"/>
        <v>0</v>
      </c>
      <c r="E780" s="41">
        <v>0</v>
      </c>
      <c r="F780" s="47">
        <f t="shared" si="25"/>
        <v>0</v>
      </c>
      <c r="G780" s="41">
        <v>0</v>
      </c>
    </row>
    <row r="781" spans="1:7" ht="20.25" customHeight="1">
      <c r="A781" s="39">
        <v>2110399</v>
      </c>
      <c r="B781" s="40" t="s">
        <v>421</v>
      </c>
      <c r="C781" s="41">
        <v>28</v>
      </c>
      <c r="D781" s="47">
        <f t="shared" si="24"/>
        <v>0</v>
      </c>
      <c r="E781" s="41">
        <v>28</v>
      </c>
      <c r="F781" s="47">
        <f t="shared" si="25"/>
        <v>24</v>
      </c>
      <c r="G781" s="41">
        <v>52</v>
      </c>
    </row>
    <row r="782" spans="1:7" ht="20.25" hidden="1" customHeight="1">
      <c r="A782" s="36">
        <v>21104</v>
      </c>
      <c r="B782" s="36" t="s">
        <v>981</v>
      </c>
      <c r="C782" s="38">
        <f>SUM(C783:C786)</f>
        <v>0</v>
      </c>
      <c r="D782" s="47">
        <f t="shared" si="24"/>
        <v>0</v>
      </c>
      <c r="E782" s="38">
        <f>SUM(E783:E786)</f>
        <v>0</v>
      </c>
      <c r="F782" s="47">
        <f t="shared" si="25"/>
        <v>0</v>
      </c>
      <c r="G782" s="38">
        <f>SUM(G783:G786)</f>
        <v>0</v>
      </c>
    </row>
    <row r="783" spans="1:7" ht="20.25" hidden="1" customHeight="1">
      <c r="A783" s="39">
        <v>2110401</v>
      </c>
      <c r="B783" s="40" t="s">
        <v>422</v>
      </c>
      <c r="C783" s="41"/>
      <c r="D783" s="47">
        <f t="shared" si="24"/>
        <v>0</v>
      </c>
      <c r="E783" s="41"/>
      <c r="F783" s="47">
        <f t="shared" si="25"/>
        <v>0</v>
      </c>
      <c r="G783" s="41"/>
    </row>
    <row r="784" spans="1:7" ht="20.25" hidden="1" customHeight="1">
      <c r="A784" s="39">
        <v>2110402</v>
      </c>
      <c r="B784" s="40" t="s">
        <v>423</v>
      </c>
      <c r="C784" s="41"/>
      <c r="D784" s="47">
        <f t="shared" si="24"/>
        <v>0</v>
      </c>
      <c r="E784" s="41"/>
      <c r="F784" s="47">
        <f t="shared" si="25"/>
        <v>0</v>
      </c>
      <c r="G784" s="41"/>
    </row>
    <row r="785" spans="1:7" ht="20.25" hidden="1" customHeight="1">
      <c r="A785" s="39">
        <v>2110404</v>
      </c>
      <c r="B785" s="40" t="s">
        <v>424</v>
      </c>
      <c r="C785" s="41"/>
      <c r="D785" s="35">
        <f t="shared" si="24"/>
        <v>0</v>
      </c>
      <c r="E785" s="41"/>
      <c r="F785" s="35">
        <f t="shared" si="25"/>
        <v>0</v>
      </c>
      <c r="G785" s="41"/>
    </row>
    <row r="786" spans="1:7" ht="20.25" hidden="1" customHeight="1">
      <c r="A786" s="39">
        <v>2110499</v>
      </c>
      <c r="B786" s="40" t="s">
        <v>425</v>
      </c>
      <c r="C786" s="41"/>
      <c r="D786" s="47">
        <f t="shared" si="24"/>
        <v>0</v>
      </c>
      <c r="E786" s="41"/>
      <c r="F786" s="47">
        <f t="shared" si="25"/>
        <v>0</v>
      </c>
      <c r="G786" s="41"/>
    </row>
    <row r="787" spans="1:7" ht="20.25" hidden="1" customHeight="1">
      <c r="A787" s="36">
        <v>21105</v>
      </c>
      <c r="B787" s="36" t="s">
        <v>982</v>
      </c>
      <c r="C787" s="38">
        <f>SUM(C788:C793)</f>
        <v>0</v>
      </c>
      <c r="D787" s="47">
        <f t="shared" si="24"/>
        <v>0</v>
      </c>
      <c r="E787" s="38">
        <f>SUM(E788:E793)</f>
        <v>0</v>
      </c>
      <c r="F787" s="47">
        <f t="shared" si="25"/>
        <v>0</v>
      </c>
      <c r="G787" s="38">
        <f>SUM(G788:G793)</f>
        <v>0</v>
      </c>
    </row>
    <row r="788" spans="1:7" ht="20.25" hidden="1" customHeight="1">
      <c r="A788" s="39">
        <v>2110501</v>
      </c>
      <c r="B788" s="40" t="s">
        <v>426</v>
      </c>
      <c r="C788" s="41"/>
      <c r="D788" s="47">
        <f t="shared" si="24"/>
        <v>0</v>
      </c>
      <c r="E788" s="41"/>
      <c r="F788" s="47">
        <f t="shared" si="25"/>
        <v>0</v>
      </c>
      <c r="G788" s="41"/>
    </row>
    <row r="789" spans="1:7" ht="20.25" hidden="1" customHeight="1">
      <c r="A789" s="39">
        <v>2110502</v>
      </c>
      <c r="B789" s="40" t="s">
        <v>427</v>
      </c>
      <c r="C789" s="41"/>
      <c r="D789" s="47">
        <f t="shared" si="24"/>
        <v>0</v>
      </c>
      <c r="E789" s="41"/>
      <c r="F789" s="47">
        <f t="shared" si="25"/>
        <v>0</v>
      </c>
      <c r="G789" s="41"/>
    </row>
    <row r="790" spans="1:7" ht="20.25" hidden="1" customHeight="1">
      <c r="A790" s="39">
        <v>2110503</v>
      </c>
      <c r="B790" s="40" t="s">
        <v>428</v>
      </c>
      <c r="C790" s="41"/>
      <c r="D790" s="35">
        <f t="shared" si="24"/>
        <v>0</v>
      </c>
      <c r="E790" s="41"/>
      <c r="F790" s="35">
        <f t="shared" si="25"/>
        <v>0</v>
      </c>
      <c r="G790" s="41"/>
    </row>
    <row r="791" spans="1:7" ht="20.25" hidden="1" customHeight="1">
      <c r="A791" s="39">
        <v>2110506</v>
      </c>
      <c r="B791" s="40" t="s">
        <v>429</v>
      </c>
      <c r="C791" s="41"/>
      <c r="D791" s="47">
        <f t="shared" si="24"/>
        <v>0</v>
      </c>
      <c r="E791" s="41"/>
      <c r="F791" s="47">
        <f t="shared" si="25"/>
        <v>0</v>
      </c>
      <c r="G791" s="41"/>
    </row>
    <row r="792" spans="1:7" ht="20.25" hidden="1" customHeight="1">
      <c r="A792" s="39">
        <v>2110507</v>
      </c>
      <c r="B792" s="40" t="s">
        <v>430</v>
      </c>
      <c r="C792" s="41"/>
      <c r="D792" s="47">
        <f t="shared" si="24"/>
        <v>0</v>
      </c>
      <c r="E792" s="41"/>
      <c r="F792" s="47">
        <f t="shared" si="25"/>
        <v>0</v>
      </c>
      <c r="G792" s="41"/>
    </row>
    <row r="793" spans="1:7" ht="20.25" hidden="1" customHeight="1">
      <c r="A793" s="39">
        <v>2110599</v>
      </c>
      <c r="B793" s="40" t="s">
        <v>431</v>
      </c>
      <c r="C793" s="41"/>
      <c r="D793" s="47">
        <f t="shared" si="24"/>
        <v>0</v>
      </c>
      <c r="E793" s="41"/>
      <c r="F793" s="47">
        <f t="shared" si="25"/>
        <v>0</v>
      </c>
      <c r="G793" s="41"/>
    </row>
    <row r="794" spans="1:7" ht="20.25" hidden="1" customHeight="1">
      <c r="A794" s="36">
        <v>21106</v>
      </c>
      <c r="B794" s="36" t="s">
        <v>983</v>
      </c>
      <c r="C794" s="38">
        <f>SUM(C795:C799)</f>
        <v>0</v>
      </c>
      <c r="D794" s="47">
        <f t="shared" si="24"/>
        <v>0</v>
      </c>
      <c r="E794" s="38">
        <f>SUM(E795:E799)</f>
        <v>0</v>
      </c>
      <c r="F794" s="47">
        <f t="shared" si="25"/>
        <v>0</v>
      </c>
      <c r="G794" s="38">
        <f>SUM(G795:G799)</f>
        <v>0</v>
      </c>
    </row>
    <row r="795" spans="1:7" ht="20.25" hidden="1" customHeight="1">
      <c r="A795" s="39">
        <v>2110602</v>
      </c>
      <c r="B795" s="40" t="s">
        <v>432</v>
      </c>
      <c r="C795" s="41"/>
      <c r="D795" s="47">
        <f t="shared" si="24"/>
        <v>0</v>
      </c>
      <c r="E795" s="41"/>
      <c r="F795" s="47">
        <f t="shared" si="25"/>
        <v>0</v>
      </c>
      <c r="G795" s="41"/>
    </row>
    <row r="796" spans="1:7" ht="20.25" hidden="1" customHeight="1">
      <c r="A796" s="39">
        <v>2110603</v>
      </c>
      <c r="B796" s="40" t="s">
        <v>433</v>
      </c>
      <c r="C796" s="41"/>
      <c r="D796" s="47">
        <f t="shared" si="24"/>
        <v>0</v>
      </c>
      <c r="E796" s="41"/>
      <c r="F796" s="47">
        <f t="shared" si="25"/>
        <v>0</v>
      </c>
      <c r="G796" s="41"/>
    </row>
    <row r="797" spans="1:7" ht="20.25" hidden="1" customHeight="1">
      <c r="A797" s="39">
        <v>2110604</v>
      </c>
      <c r="B797" s="40" t="s">
        <v>434</v>
      </c>
      <c r="C797" s="41"/>
      <c r="D797" s="35">
        <f t="shared" si="24"/>
        <v>0</v>
      </c>
      <c r="E797" s="41"/>
      <c r="F797" s="35">
        <f t="shared" si="25"/>
        <v>0</v>
      </c>
      <c r="G797" s="41"/>
    </row>
    <row r="798" spans="1:7" ht="20.25" hidden="1" customHeight="1">
      <c r="A798" s="39">
        <v>2110605</v>
      </c>
      <c r="B798" s="40" t="s">
        <v>435</v>
      </c>
      <c r="C798" s="41"/>
      <c r="D798" s="47">
        <f t="shared" si="24"/>
        <v>0</v>
      </c>
      <c r="E798" s="41"/>
      <c r="F798" s="47">
        <f t="shared" si="25"/>
        <v>0</v>
      </c>
      <c r="G798" s="41"/>
    </row>
    <row r="799" spans="1:7" ht="20.25" hidden="1" customHeight="1">
      <c r="A799" s="39">
        <v>2110699</v>
      </c>
      <c r="B799" s="40" t="s">
        <v>984</v>
      </c>
      <c r="C799" s="41"/>
      <c r="D799" s="47">
        <f t="shared" si="24"/>
        <v>0</v>
      </c>
      <c r="E799" s="41"/>
      <c r="F799" s="47">
        <f t="shared" si="25"/>
        <v>0</v>
      </c>
      <c r="G799" s="41"/>
    </row>
    <row r="800" spans="1:7" ht="20.25" hidden="1" customHeight="1">
      <c r="A800" s="36">
        <v>21107</v>
      </c>
      <c r="B800" s="36" t="s">
        <v>985</v>
      </c>
      <c r="C800" s="38">
        <f>SUM(C801:C802)</f>
        <v>0</v>
      </c>
      <c r="D800" s="47">
        <f t="shared" si="24"/>
        <v>0</v>
      </c>
      <c r="E800" s="38">
        <f>SUM(E801:E802)</f>
        <v>0</v>
      </c>
      <c r="F800" s="47">
        <f t="shared" si="25"/>
        <v>0</v>
      </c>
      <c r="G800" s="38">
        <f>SUM(G801:G802)</f>
        <v>0</v>
      </c>
    </row>
    <row r="801" spans="1:7" ht="20.25" hidden="1" customHeight="1">
      <c r="A801" s="39">
        <v>2110704</v>
      </c>
      <c r="B801" s="40" t="s">
        <v>436</v>
      </c>
      <c r="C801" s="41"/>
      <c r="D801" s="47">
        <f t="shared" si="24"/>
        <v>0</v>
      </c>
      <c r="E801" s="41"/>
      <c r="F801" s="47">
        <f t="shared" si="25"/>
        <v>0</v>
      </c>
      <c r="G801" s="41"/>
    </row>
    <row r="802" spans="1:7" ht="20.25" hidden="1" customHeight="1">
      <c r="A802" s="39">
        <v>2110799</v>
      </c>
      <c r="B802" s="40" t="s">
        <v>437</v>
      </c>
      <c r="C802" s="41"/>
      <c r="D802" s="47">
        <f t="shared" si="24"/>
        <v>0</v>
      </c>
      <c r="E802" s="41"/>
      <c r="F802" s="47">
        <f t="shared" si="25"/>
        <v>0</v>
      </c>
      <c r="G802" s="41"/>
    </row>
    <row r="803" spans="1:7" ht="20.25" hidden="1" customHeight="1">
      <c r="A803" s="36">
        <v>21108</v>
      </c>
      <c r="B803" s="36" t="s">
        <v>986</v>
      </c>
      <c r="C803" s="38">
        <f>SUM(C804:C805)</f>
        <v>0</v>
      </c>
      <c r="D803" s="35">
        <f t="shared" si="24"/>
        <v>0</v>
      </c>
      <c r="E803" s="38">
        <f>SUM(E804:E805)</f>
        <v>0</v>
      </c>
      <c r="F803" s="35">
        <f t="shared" si="25"/>
        <v>0</v>
      </c>
      <c r="G803" s="38">
        <f>SUM(G804:G805)</f>
        <v>0</v>
      </c>
    </row>
    <row r="804" spans="1:7" ht="20.25" hidden="1" customHeight="1">
      <c r="A804" s="39">
        <v>2110804</v>
      </c>
      <c r="B804" s="40" t="s">
        <v>438</v>
      </c>
      <c r="C804" s="41"/>
      <c r="D804" s="47">
        <f t="shared" si="24"/>
        <v>0</v>
      </c>
      <c r="E804" s="41"/>
      <c r="F804" s="47">
        <f t="shared" si="25"/>
        <v>0</v>
      </c>
      <c r="G804" s="41"/>
    </row>
    <row r="805" spans="1:7" ht="20.25" hidden="1" customHeight="1">
      <c r="A805" s="39">
        <v>2110899</v>
      </c>
      <c r="B805" s="40" t="s">
        <v>439</v>
      </c>
      <c r="C805" s="41"/>
      <c r="D805" s="47">
        <f t="shared" si="24"/>
        <v>0</v>
      </c>
      <c r="E805" s="41"/>
      <c r="F805" s="47">
        <f t="shared" si="25"/>
        <v>0</v>
      </c>
      <c r="G805" s="41"/>
    </row>
    <row r="806" spans="1:7" ht="20.25" hidden="1" customHeight="1">
      <c r="A806" s="36">
        <v>21109</v>
      </c>
      <c r="B806" s="36" t="s">
        <v>987</v>
      </c>
      <c r="C806" s="38">
        <f>C807</f>
        <v>0</v>
      </c>
      <c r="D806" s="35">
        <f t="shared" si="24"/>
        <v>0</v>
      </c>
      <c r="E806" s="38">
        <f>E807</f>
        <v>0</v>
      </c>
      <c r="F806" s="35">
        <f t="shared" si="25"/>
        <v>0</v>
      </c>
      <c r="G806" s="38">
        <f>G807</f>
        <v>0</v>
      </c>
    </row>
    <row r="807" spans="1:7" ht="20.25" hidden="1" customHeight="1">
      <c r="A807" s="39">
        <v>2110901</v>
      </c>
      <c r="B807" s="40" t="s">
        <v>440</v>
      </c>
      <c r="C807" s="41"/>
      <c r="D807" s="47">
        <f t="shared" si="24"/>
        <v>0</v>
      </c>
      <c r="E807" s="41"/>
      <c r="F807" s="47">
        <f t="shared" si="25"/>
        <v>0</v>
      </c>
      <c r="G807" s="41"/>
    </row>
    <row r="808" spans="1:7" ht="20.25" customHeight="1">
      <c r="A808" s="36">
        <v>21110</v>
      </c>
      <c r="B808" s="36" t="s">
        <v>988</v>
      </c>
      <c r="C808" s="38">
        <f>C809</f>
        <v>55</v>
      </c>
      <c r="D808" s="47">
        <f t="shared" si="24"/>
        <v>0</v>
      </c>
      <c r="E808" s="38">
        <f>E809</f>
        <v>55</v>
      </c>
      <c r="F808" s="35">
        <f t="shared" si="25"/>
        <v>1</v>
      </c>
      <c r="G808" s="38">
        <f>G809</f>
        <v>56</v>
      </c>
    </row>
    <row r="809" spans="1:7" ht="20.25" customHeight="1">
      <c r="A809" s="39">
        <v>2111001</v>
      </c>
      <c r="B809" s="40" t="s">
        <v>441</v>
      </c>
      <c r="C809" s="41">
        <v>55</v>
      </c>
      <c r="D809" s="35">
        <f t="shared" si="24"/>
        <v>0</v>
      </c>
      <c r="E809" s="41">
        <v>55</v>
      </c>
      <c r="F809" s="47">
        <f t="shared" si="25"/>
        <v>1</v>
      </c>
      <c r="G809" s="41">
        <v>56</v>
      </c>
    </row>
    <row r="810" spans="1:7" ht="20.25" customHeight="1">
      <c r="A810" s="36">
        <v>21111</v>
      </c>
      <c r="B810" s="36" t="s">
        <v>989</v>
      </c>
      <c r="C810" s="38">
        <f>SUM(C811:C815)</f>
        <v>332</v>
      </c>
      <c r="D810" s="47">
        <f t="shared" si="24"/>
        <v>0</v>
      </c>
      <c r="E810" s="38">
        <f>SUM(E811:E815)</f>
        <v>332</v>
      </c>
      <c r="F810" s="35">
        <f t="shared" si="25"/>
        <v>-109</v>
      </c>
      <c r="G810" s="38">
        <f>SUM(G811:G815)</f>
        <v>223</v>
      </c>
    </row>
    <row r="811" spans="1:7" ht="20.25" customHeight="1">
      <c r="A811" s="39">
        <v>2111101</v>
      </c>
      <c r="B811" s="40" t="s">
        <v>442</v>
      </c>
      <c r="C811" s="41">
        <v>10</v>
      </c>
      <c r="D811" s="35">
        <f t="shared" si="24"/>
        <v>0</v>
      </c>
      <c r="E811" s="41">
        <v>10</v>
      </c>
      <c r="F811" s="47">
        <f t="shared" si="25"/>
        <v>10</v>
      </c>
      <c r="G811" s="41">
        <v>20</v>
      </c>
    </row>
    <row r="812" spans="1:7" ht="20.25" customHeight="1">
      <c r="A812" s="39">
        <v>2111102</v>
      </c>
      <c r="B812" s="40" t="s">
        <v>443</v>
      </c>
      <c r="C812" s="41">
        <v>263</v>
      </c>
      <c r="D812" s="47">
        <f t="shared" si="24"/>
        <v>0</v>
      </c>
      <c r="E812" s="41">
        <v>263</v>
      </c>
      <c r="F812" s="47">
        <f t="shared" si="25"/>
        <v>-90</v>
      </c>
      <c r="G812" s="41">
        <v>173</v>
      </c>
    </row>
    <row r="813" spans="1:7" ht="20.25" customHeight="1">
      <c r="A813" s="39">
        <v>2111103</v>
      </c>
      <c r="B813" s="40" t="s">
        <v>444</v>
      </c>
      <c r="C813" s="41">
        <v>49</v>
      </c>
      <c r="D813" s="35">
        <f t="shared" si="24"/>
        <v>0</v>
      </c>
      <c r="E813" s="41">
        <v>49</v>
      </c>
      <c r="F813" s="47">
        <f t="shared" si="25"/>
        <v>-19</v>
      </c>
      <c r="G813" s="41">
        <v>30</v>
      </c>
    </row>
    <row r="814" spans="1:7" ht="20.25" customHeight="1">
      <c r="A814" s="39">
        <v>2111104</v>
      </c>
      <c r="B814" s="40" t="s">
        <v>445</v>
      </c>
      <c r="C814" s="41">
        <v>10</v>
      </c>
      <c r="D814" s="47">
        <f t="shared" si="24"/>
        <v>0</v>
      </c>
      <c r="E814" s="41">
        <v>10</v>
      </c>
      <c r="F814" s="47">
        <f t="shared" si="25"/>
        <v>-10</v>
      </c>
      <c r="G814" s="41">
        <v>0</v>
      </c>
    </row>
    <row r="815" spans="1:7" ht="20.25" hidden="1" customHeight="1">
      <c r="A815" s="39">
        <v>2111199</v>
      </c>
      <c r="B815" s="40" t="s">
        <v>446</v>
      </c>
      <c r="C815" s="41"/>
      <c r="D815" s="47">
        <f t="shared" si="24"/>
        <v>0</v>
      </c>
      <c r="E815" s="41"/>
      <c r="F815" s="47">
        <f t="shared" si="25"/>
        <v>0</v>
      </c>
      <c r="G815" s="41">
        <v>0</v>
      </c>
    </row>
    <row r="816" spans="1:7" ht="20.25" hidden="1" customHeight="1">
      <c r="A816" s="39">
        <v>21112</v>
      </c>
      <c r="B816" s="36" t="s">
        <v>990</v>
      </c>
      <c r="C816" s="38">
        <f>C817</f>
        <v>0</v>
      </c>
      <c r="D816" s="47">
        <f t="shared" si="24"/>
        <v>0</v>
      </c>
      <c r="E816" s="38">
        <f>E817</f>
        <v>0</v>
      </c>
      <c r="F816" s="47">
        <f t="shared" si="25"/>
        <v>0</v>
      </c>
      <c r="G816" s="38">
        <f>G817</f>
        <v>0</v>
      </c>
    </row>
    <row r="817" spans="1:7" ht="20.25" hidden="1" customHeight="1">
      <c r="A817" s="39">
        <v>2111201</v>
      </c>
      <c r="B817" s="40" t="s">
        <v>447</v>
      </c>
      <c r="C817" s="41"/>
      <c r="D817" s="47">
        <f t="shared" si="24"/>
        <v>0</v>
      </c>
      <c r="E817" s="41"/>
      <c r="F817" s="47">
        <f t="shared" si="25"/>
        <v>0</v>
      </c>
      <c r="G817" s="41"/>
    </row>
    <row r="818" spans="1:7" ht="20.25" customHeight="1">
      <c r="A818" s="36">
        <v>21113</v>
      </c>
      <c r="B818" s="36" t="s">
        <v>991</v>
      </c>
      <c r="C818" s="38">
        <f>C819</f>
        <v>10</v>
      </c>
      <c r="D818" s="47">
        <f t="shared" si="24"/>
        <v>0</v>
      </c>
      <c r="E818" s="38">
        <f>E819</f>
        <v>10</v>
      </c>
      <c r="F818" s="35">
        <f t="shared" si="25"/>
        <v>0</v>
      </c>
      <c r="G818" s="38">
        <f>G819</f>
        <v>10</v>
      </c>
    </row>
    <row r="819" spans="1:7" ht="20.25" customHeight="1">
      <c r="A819" s="39">
        <v>2111301</v>
      </c>
      <c r="B819" s="40" t="s">
        <v>448</v>
      </c>
      <c r="C819" s="41">
        <v>10</v>
      </c>
      <c r="D819" s="35">
        <f t="shared" si="24"/>
        <v>0</v>
      </c>
      <c r="E819" s="41">
        <v>10</v>
      </c>
      <c r="F819" s="47">
        <f t="shared" si="25"/>
        <v>0</v>
      </c>
      <c r="G819" s="41">
        <v>10</v>
      </c>
    </row>
    <row r="820" spans="1:7" ht="20.25" hidden="1" customHeight="1">
      <c r="A820" s="36">
        <v>21114</v>
      </c>
      <c r="B820" s="36" t="s">
        <v>992</v>
      </c>
      <c r="C820" s="38">
        <f>SUM(C821:C830)</f>
        <v>0</v>
      </c>
      <c r="D820" s="47">
        <f t="shared" si="24"/>
        <v>0</v>
      </c>
      <c r="E820" s="38">
        <f>SUM(E821:E830)</f>
        <v>0</v>
      </c>
      <c r="F820" s="47">
        <f t="shared" si="25"/>
        <v>0</v>
      </c>
      <c r="G820" s="38">
        <f>SUM(G821:G830)</f>
        <v>0</v>
      </c>
    </row>
    <row r="821" spans="1:7" ht="20.25" hidden="1" customHeight="1">
      <c r="A821" s="39">
        <v>2111401</v>
      </c>
      <c r="B821" s="40" t="s">
        <v>18</v>
      </c>
      <c r="C821" s="41"/>
      <c r="D821" s="35">
        <f t="shared" si="24"/>
        <v>0</v>
      </c>
      <c r="E821" s="41"/>
      <c r="F821" s="35">
        <f t="shared" si="25"/>
        <v>0</v>
      </c>
      <c r="G821" s="41"/>
    </row>
    <row r="822" spans="1:7" ht="20.25" hidden="1" customHeight="1">
      <c r="A822" s="39">
        <v>2111402</v>
      </c>
      <c r="B822" s="40" t="s">
        <v>19</v>
      </c>
      <c r="C822" s="41"/>
      <c r="D822" s="47">
        <f t="shared" si="24"/>
        <v>0</v>
      </c>
      <c r="E822" s="41"/>
      <c r="F822" s="47">
        <f t="shared" si="25"/>
        <v>0</v>
      </c>
      <c r="G822" s="41"/>
    </row>
    <row r="823" spans="1:7" ht="20.25" hidden="1" customHeight="1">
      <c r="A823" s="39">
        <v>2111403</v>
      </c>
      <c r="B823" s="40" t="s">
        <v>20</v>
      </c>
      <c r="C823" s="41"/>
      <c r="D823" s="35">
        <f t="shared" si="24"/>
        <v>0</v>
      </c>
      <c r="E823" s="41"/>
      <c r="F823" s="35">
        <f t="shared" si="25"/>
        <v>0</v>
      </c>
      <c r="G823" s="41"/>
    </row>
    <row r="824" spans="1:7" ht="20.25" hidden="1" customHeight="1">
      <c r="A824" s="39">
        <v>2111406</v>
      </c>
      <c r="B824" s="40" t="s">
        <v>449</v>
      </c>
      <c r="C824" s="41"/>
      <c r="D824" s="47">
        <f t="shared" si="24"/>
        <v>0</v>
      </c>
      <c r="E824" s="41"/>
      <c r="F824" s="47">
        <f t="shared" si="25"/>
        <v>0</v>
      </c>
      <c r="G824" s="41"/>
    </row>
    <row r="825" spans="1:7" ht="20.25" hidden="1" customHeight="1">
      <c r="A825" s="39">
        <v>2111407</v>
      </c>
      <c r="B825" s="40" t="s">
        <v>450</v>
      </c>
      <c r="C825" s="41"/>
      <c r="D825" s="47">
        <f t="shared" si="24"/>
        <v>0</v>
      </c>
      <c r="E825" s="41"/>
      <c r="F825" s="47">
        <f t="shared" si="25"/>
        <v>0</v>
      </c>
      <c r="G825" s="41"/>
    </row>
    <row r="826" spans="1:7" ht="20.25" hidden="1" customHeight="1">
      <c r="A826" s="39">
        <v>2111408</v>
      </c>
      <c r="B826" s="40" t="s">
        <v>451</v>
      </c>
      <c r="C826" s="41"/>
      <c r="D826" s="47">
        <f t="shared" si="24"/>
        <v>0</v>
      </c>
      <c r="E826" s="41"/>
      <c r="F826" s="47">
        <f t="shared" si="25"/>
        <v>0</v>
      </c>
      <c r="G826" s="41"/>
    </row>
    <row r="827" spans="1:7" ht="20.25" hidden="1" customHeight="1">
      <c r="A827" s="39">
        <v>2111411</v>
      </c>
      <c r="B827" s="40" t="s">
        <v>53</v>
      </c>
      <c r="C827" s="41"/>
      <c r="D827" s="47">
        <f t="shared" si="24"/>
        <v>0</v>
      </c>
      <c r="E827" s="41"/>
      <c r="F827" s="47">
        <f t="shared" si="25"/>
        <v>0</v>
      </c>
      <c r="G827" s="41"/>
    </row>
    <row r="828" spans="1:7" ht="20.25" hidden="1" customHeight="1">
      <c r="A828" s="39">
        <v>2111413</v>
      </c>
      <c r="B828" s="40" t="s">
        <v>452</v>
      </c>
      <c r="C828" s="41"/>
      <c r="D828" s="47">
        <f t="shared" si="24"/>
        <v>0</v>
      </c>
      <c r="E828" s="41"/>
      <c r="F828" s="47">
        <f t="shared" si="25"/>
        <v>0</v>
      </c>
      <c r="G828" s="41"/>
    </row>
    <row r="829" spans="1:7" ht="20.25" hidden="1" customHeight="1">
      <c r="A829" s="39">
        <v>2111450</v>
      </c>
      <c r="B829" s="40" t="s">
        <v>27</v>
      </c>
      <c r="C829" s="41"/>
      <c r="D829" s="47">
        <f t="shared" si="24"/>
        <v>0</v>
      </c>
      <c r="E829" s="41"/>
      <c r="F829" s="47">
        <f t="shared" si="25"/>
        <v>0</v>
      </c>
      <c r="G829" s="41"/>
    </row>
    <row r="830" spans="1:7" ht="20.25" hidden="1" customHeight="1">
      <c r="A830" s="39">
        <v>2111499</v>
      </c>
      <c r="B830" s="40" t="s">
        <v>453</v>
      </c>
      <c r="C830" s="41"/>
      <c r="D830" s="47">
        <f t="shared" si="24"/>
        <v>0</v>
      </c>
      <c r="E830" s="41"/>
      <c r="F830" s="47">
        <f t="shared" si="25"/>
        <v>0</v>
      </c>
      <c r="G830" s="41"/>
    </row>
    <row r="831" spans="1:7" ht="20.25" hidden="1" customHeight="1">
      <c r="A831" s="36">
        <v>21199</v>
      </c>
      <c r="B831" s="36" t="s">
        <v>993</v>
      </c>
      <c r="C831" s="38">
        <f>C832</f>
        <v>0</v>
      </c>
      <c r="D831" s="47">
        <f t="shared" si="24"/>
        <v>0</v>
      </c>
      <c r="E831" s="38">
        <f>E832</f>
        <v>0</v>
      </c>
      <c r="F831" s="47">
        <f t="shared" si="25"/>
        <v>0</v>
      </c>
      <c r="G831" s="38">
        <f>G832</f>
        <v>0</v>
      </c>
    </row>
    <row r="832" spans="1:7" ht="20.25" hidden="1" customHeight="1">
      <c r="A832" s="39">
        <v>2119999</v>
      </c>
      <c r="B832" s="40" t="s">
        <v>454</v>
      </c>
      <c r="C832" s="41"/>
      <c r="D832" s="47">
        <f t="shared" si="24"/>
        <v>0</v>
      </c>
      <c r="E832" s="41"/>
      <c r="F832" s="47">
        <f t="shared" si="25"/>
        <v>0</v>
      </c>
      <c r="G832" s="41"/>
    </row>
    <row r="833" spans="1:7" ht="20.25" customHeight="1">
      <c r="A833" s="36">
        <v>212</v>
      </c>
      <c r="B833" s="36" t="s">
        <v>455</v>
      </c>
      <c r="C833" s="38">
        <f>C834+C845+C847+C850+C852+C854</f>
        <v>10964</v>
      </c>
      <c r="D833" s="47">
        <f t="shared" si="24"/>
        <v>0</v>
      </c>
      <c r="E833" s="38">
        <f>E834+E845+E847+E850+E852+E854</f>
        <v>10964</v>
      </c>
      <c r="F833" s="35">
        <f t="shared" si="25"/>
        <v>3829</v>
      </c>
      <c r="G833" s="38">
        <f>G834+G845+G847+G850+G852+G854</f>
        <v>14793</v>
      </c>
    </row>
    <row r="834" spans="1:7" ht="20.25" customHeight="1">
      <c r="A834" s="36">
        <v>21201</v>
      </c>
      <c r="B834" s="36" t="s">
        <v>994</v>
      </c>
      <c r="C834" s="38">
        <f>SUM(C835:C844)</f>
        <v>3554</v>
      </c>
      <c r="D834" s="47">
        <f t="shared" si="24"/>
        <v>0</v>
      </c>
      <c r="E834" s="38">
        <f>SUM(E835:E844)</f>
        <v>3554</v>
      </c>
      <c r="F834" s="35">
        <f t="shared" si="25"/>
        <v>-670</v>
      </c>
      <c r="G834" s="38">
        <f>SUM(G835:G844)</f>
        <v>2884</v>
      </c>
    </row>
    <row r="835" spans="1:7" ht="20.25" customHeight="1">
      <c r="A835" s="39">
        <v>2120101</v>
      </c>
      <c r="B835" s="40" t="s">
        <v>18</v>
      </c>
      <c r="C835" s="41">
        <v>1096</v>
      </c>
      <c r="D835" s="47">
        <f t="shared" si="24"/>
        <v>0</v>
      </c>
      <c r="E835" s="41">
        <v>1096</v>
      </c>
      <c r="F835" s="47">
        <f t="shared" si="25"/>
        <v>-145</v>
      </c>
      <c r="G835" s="41">
        <v>951</v>
      </c>
    </row>
    <row r="836" spans="1:7" ht="20.25" customHeight="1">
      <c r="A836" s="39">
        <v>2120102</v>
      </c>
      <c r="B836" s="40" t="s">
        <v>19</v>
      </c>
      <c r="C836" s="41">
        <v>281</v>
      </c>
      <c r="D836" s="47">
        <f t="shared" si="24"/>
        <v>0</v>
      </c>
      <c r="E836" s="41">
        <v>281</v>
      </c>
      <c r="F836" s="47">
        <f t="shared" si="25"/>
        <v>-95</v>
      </c>
      <c r="G836" s="41">
        <v>186</v>
      </c>
    </row>
    <row r="837" spans="1:7" ht="20.25" customHeight="1">
      <c r="A837" s="39">
        <v>2120103</v>
      </c>
      <c r="B837" s="40" t="s">
        <v>20</v>
      </c>
      <c r="C837" s="41">
        <v>517</v>
      </c>
      <c r="D837" s="47">
        <f t="shared" si="24"/>
        <v>0</v>
      </c>
      <c r="E837" s="41">
        <v>517</v>
      </c>
      <c r="F837" s="47">
        <f t="shared" si="25"/>
        <v>-110</v>
      </c>
      <c r="G837" s="41">
        <v>407</v>
      </c>
    </row>
    <row r="838" spans="1:7" ht="20.25" customHeight="1">
      <c r="A838" s="39">
        <v>2120104</v>
      </c>
      <c r="B838" s="40" t="s">
        <v>456</v>
      </c>
      <c r="C838" s="41">
        <v>890</v>
      </c>
      <c r="D838" s="35">
        <f t="shared" si="24"/>
        <v>0</v>
      </c>
      <c r="E838" s="41">
        <v>890</v>
      </c>
      <c r="F838" s="47">
        <f t="shared" si="25"/>
        <v>-224</v>
      </c>
      <c r="G838" s="41">
        <v>666</v>
      </c>
    </row>
    <row r="839" spans="1:7" ht="20.25" hidden="1" customHeight="1">
      <c r="A839" s="39">
        <v>2120105</v>
      </c>
      <c r="B839" s="40" t="s">
        <v>457</v>
      </c>
      <c r="C839" s="41">
        <v>0</v>
      </c>
      <c r="D839" s="47">
        <f t="shared" si="24"/>
        <v>0</v>
      </c>
      <c r="E839" s="41">
        <v>0</v>
      </c>
      <c r="F839" s="47">
        <f t="shared" si="25"/>
        <v>0</v>
      </c>
      <c r="G839" s="41">
        <v>0</v>
      </c>
    </row>
    <row r="840" spans="1:7" ht="20.25" customHeight="1">
      <c r="A840" s="39">
        <v>2120106</v>
      </c>
      <c r="B840" s="40" t="s">
        <v>458</v>
      </c>
      <c r="C840" s="41">
        <v>186</v>
      </c>
      <c r="D840" s="35">
        <f t="shared" ref="D840:D903" si="26">E840-C840</f>
        <v>0</v>
      </c>
      <c r="E840" s="41">
        <v>186</v>
      </c>
      <c r="F840" s="47">
        <f t="shared" ref="F840:F903" si="27">G840-E840</f>
        <v>-48</v>
      </c>
      <c r="G840" s="41">
        <v>138</v>
      </c>
    </row>
    <row r="841" spans="1:7" ht="20.25" hidden="1" customHeight="1">
      <c r="A841" s="39">
        <v>2120107</v>
      </c>
      <c r="B841" s="40" t="s">
        <v>459</v>
      </c>
      <c r="C841" s="41">
        <v>0</v>
      </c>
      <c r="D841" s="35">
        <f t="shared" si="26"/>
        <v>0</v>
      </c>
      <c r="E841" s="41">
        <v>0</v>
      </c>
      <c r="F841" s="35">
        <f t="shared" si="27"/>
        <v>0</v>
      </c>
      <c r="G841" s="41">
        <v>0</v>
      </c>
    </row>
    <row r="842" spans="1:7" ht="20.25" customHeight="1">
      <c r="A842" s="39">
        <v>2120109</v>
      </c>
      <c r="B842" s="40" t="s">
        <v>460</v>
      </c>
      <c r="C842" s="41">
        <v>35</v>
      </c>
      <c r="D842" s="47">
        <f t="shared" si="26"/>
        <v>0</v>
      </c>
      <c r="E842" s="41">
        <v>35</v>
      </c>
      <c r="F842" s="47">
        <f t="shared" si="27"/>
        <v>-10</v>
      </c>
      <c r="G842" s="41">
        <v>25</v>
      </c>
    </row>
    <row r="843" spans="1:7" ht="20.25" hidden="1" customHeight="1">
      <c r="A843" s="39">
        <v>2120110</v>
      </c>
      <c r="B843" s="40" t="s">
        <v>461</v>
      </c>
      <c r="C843" s="41">
        <v>0</v>
      </c>
      <c r="D843" s="47">
        <f t="shared" si="26"/>
        <v>0</v>
      </c>
      <c r="E843" s="41">
        <v>0</v>
      </c>
      <c r="F843" s="47">
        <f t="shared" si="27"/>
        <v>0</v>
      </c>
      <c r="G843" s="41">
        <v>0</v>
      </c>
    </row>
    <row r="844" spans="1:7" ht="20.25" customHeight="1">
      <c r="A844" s="39">
        <v>2120199</v>
      </c>
      <c r="B844" s="40" t="s">
        <v>462</v>
      </c>
      <c r="C844" s="41">
        <v>549</v>
      </c>
      <c r="D844" s="47">
        <f t="shared" si="26"/>
        <v>0</v>
      </c>
      <c r="E844" s="41">
        <v>549</v>
      </c>
      <c r="F844" s="47">
        <f t="shared" si="27"/>
        <v>-38</v>
      </c>
      <c r="G844" s="41">
        <v>511</v>
      </c>
    </row>
    <row r="845" spans="1:7" ht="20.25" customHeight="1">
      <c r="A845" s="36">
        <v>21202</v>
      </c>
      <c r="B845" s="36" t="s">
        <v>995</v>
      </c>
      <c r="C845" s="38">
        <f>C846</f>
        <v>20</v>
      </c>
      <c r="D845" s="47">
        <f t="shared" si="26"/>
        <v>0</v>
      </c>
      <c r="E845" s="38">
        <f>E846</f>
        <v>20</v>
      </c>
      <c r="F845" s="35">
        <f t="shared" si="27"/>
        <v>-15</v>
      </c>
      <c r="G845" s="38">
        <f>G846</f>
        <v>5</v>
      </c>
    </row>
    <row r="846" spans="1:7" ht="20.25" customHeight="1">
      <c r="A846" s="39">
        <v>2120201</v>
      </c>
      <c r="B846" s="40" t="s">
        <v>463</v>
      </c>
      <c r="C846" s="41">
        <v>20</v>
      </c>
      <c r="D846" s="47">
        <f t="shared" si="26"/>
        <v>0</v>
      </c>
      <c r="E846" s="41">
        <v>20</v>
      </c>
      <c r="F846" s="47">
        <f t="shared" si="27"/>
        <v>-15</v>
      </c>
      <c r="G846" s="41">
        <v>5</v>
      </c>
    </row>
    <row r="847" spans="1:7" ht="20.25" customHeight="1">
      <c r="A847" s="36">
        <v>21203</v>
      </c>
      <c r="B847" s="36" t="s">
        <v>996</v>
      </c>
      <c r="C847" s="38">
        <f>SUM(C848:C849)</f>
        <v>1497</v>
      </c>
      <c r="D847" s="47">
        <f t="shared" si="26"/>
        <v>0</v>
      </c>
      <c r="E847" s="38">
        <f>SUM(E848:E849)</f>
        <v>1497</v>
      </c>
      <c r="F847" s="35">
        <f t="shared" si="27"/>
        <v>3867</v>
      </c>
      <c r="G847" s="38">
        <f>SUM(G848:G849)</f>
        <v>5364</v>
      </c>
    </row>
    <row r="848" spans="1:7" ht="20.25" hidden="1" customHeight="1">
      <c r="A848" s="39">
        <v>2120303</v>
      </c>
      <c r="B848" s="40" t="s">
        <v>464</v>
      </c>
      <c r="C848" s="41"/>
      <c r="D848" s="47">
        <f t="shared" si="26"/>
        <v>0</v>
      </c>
      <c r="E848" s="41"/>
      <c r="F848" s="47">
        <f t="shared" si="27"/>
        <v>0</v>
      </c>
      <c r="G848" s="41"/>
    </row>
    <row r="849" spans="1:7" ht="20.25" customHeight="1">
      <c r="A849" s="39">
        <v>2120399</v>
      </c>
      <c r="B849" s="40" t="s">
        <v>465</v>
      </c>
      <c r="C849" s="41">
        <v>1497</v>
      </c>
      <c r="D849" s="47">
        <f t="shared" si="26"/>
        <v>0</v>
      </c>
      <c r="E849" s="41">
        <v>1497</v>
      </c>
      <c r="F849" s="47">
        <f t="shared" si="27"/>
        <v>3867</v>
      </c>
      <c r="G849" s="41">
        <v>5364</v>
      </c>
    </row>
    <row r="850" spans="1:7" ht="20.25" customHeight="1">
      <c r="A850" s="36">
        <v>21205</v>
      </c>
      <c r="B850" s="36" t="s">
        <v>997</v>
      </c>
      <c r="C850" s="38">
        <f>C851</f>
        <v>380</v>
      </c>
      <c r="D850" s="47">
        <f t="shared" si="26"/>
        <v>0</v>
      </c>
      <c r="E850" s="38">
        <f>E851</f>
        <v>380</v>
      </c>
      <c r="F850" s="35">
        <f t="shared" si="27"/>
        <v>-68</v>
      </c>
      <c r="G850" s="38">
        <f>G851</f>
        <v>312</v>
      </c>
    </row>
    <row r="851" spans="1:7" ht="20.25" customHeight="1">
      <c r="A851" s="39">
        <v>2120501</v>
      </c>
      <c r="B851" s="40" t="s">
        <v>466</v>
      </c>
      <c r="C851" s="41">
        <v>380</v>
      </c>
      <c r="D851" s="47">
        <f t="shared" si="26"/>
        <v>0</v>
      </c>
      <c r="E851" s="41">
        <v>380</v>
      </c>
      <c r="F851" s="47">
        <f t="shared" si="27"/>
        <v>-68</v>
      </c>
      <c r="G851" s="41">
        <v>312</v>
      </c>
    </row>
    <row r="852" spans="1:7" ht="20.25" customHeight="1">
      <c r="A852" s="36">
        <v>21206</v>
      </c>
      <c r="B852" s="36" t="s">
        <v>998</v>
      </c>
      <c r="C852" s="38">
        <f>C853</f>
        <v>701</v>
      </c>
      <c r="D852" s="35">
        <f t="shared" si="26"/>
        <v>0</v>
      </c>
      <c r="E852" s="38">
        <f>E853</f>
        <v>701</v>
      </c>
      <c r="F852" s="35">
        <f t="shared" si="27"/>
        <v>-139</v>
      </c>
      <c r="G852" s="38">
        <f>G853</f>
        <v>562</v>
      </c>
    </row>
    <row r="853" spans="1:7" ht="20.25" customHeight="1">
      <c r="A853" s="39">
        <v>2120601</v>
      </c>
      <c r="B853" s="40" t="s">
        <v>467</v>
      </c>
      <c r="C853" s="41">
        <v>701</v>
      </c>
      <c r="D853" s="47">
        <f t="shared" si="26"/>
        <v>0</v>
      </c>
      <c r="E853" s="41">
        <v>701</v>
      </c>
      <c r="F853" s="47">
        <f t="shared" si="27"/>
        <v>-139</v>
      </c>
      <c r="G853" s="41">
        <v>562</v>
      </c>
    </row>
    <row r="854" spans="1:7" ht="20.25" customHeight="1">
      <c r="A854" s="36">
        <v>21299</v>
      </c>
      <c r="B854" s="36" t="s">
        <v>999</v>
      </c>
      <c r="C854" s="38">
        <f>C855</f>
        <v>4812</v>
      </c>
      <c r="D854" s="35">
        <f t="shared" si="26"/>
        <v>0</v>
      </c>
      <c r="E854" s="38">
        <f>E855</f>
        <v>4812</v>
      </c>
      <c r="F854" s="35">
        <f t="shared" si="27"/>
        <v>854</v>
      </c>
      <c r="G854" s="38">
        <f>G855</f>
        <v>5666</v>
      </c>
    </row>
    <row r="855" spans="1:7" ht="20.25" customHeight="1">
      <c r="A855" s="39">
        <v>2129999</v>
      </c>
      <c r="B855" s="40" t="s">
        <v>468</v>
      </c>
      <c r="C855" s="41">
        <v>4812</v>
      </c>
      <c r="D855" s="47">
        <f t="shared" si="26"/>
        <v>0</v>
      </c>
      <c r="E855" s="41">
        <v>4812</v>
      </c>
      <c r="F855" s="47">
        <f t="shared" si="27"/>
        <v>854</v>
      </c>
      <c r="G855" s="41">
        <v>5666</v>
      </c>
    </row>
    <row r="856" spans="1:7" ht="20.25" customHeight="1">
      <c r="A856" s="36">
        <v>213</v>
      </c>
      <c r="B856" s="36" t="s">
        <v>469</v>
      </c>
      <c r="C856" s="38">
        <f>C857+C883+C905+C933+C944+C951+C957+C960</f>
        <v>25449</v>
      </c>
      <c r="D856" s="47">
        <f t="shared" si="26"/>
        <v>960</v>
      </c>
      <c r="E856" s="38">
        <f>E857+E883+E905+E933+E944+E951+E957+E960</f>
        <v>26409</v>
      </c>
      <c r="F856" s="35">
        <f t="shared" si="27"/>
        <v>-2095</v>
      </c>
      <c r="G856" s="38">
        <f>G857+G883+G905+G933+G944+G951+G957+G960</f>
        <v>24314</v>
      </c>
    </row>
    <row r="857" spans="1:7" ht="20.25" customHeight="1">
      <c r="A857" s="36">
        <v>21301</v>
      </c>
      <c r="B857" s="36" t="s">
        <v>1000</v>
      </c>
      <c r="C857" s="38">
        <f>SUM(C858:C882)</f>
        <v>14328</v>
      </c>
      <c r="D857" s="35">
        <f t="shared" si="26"/>
        <v>0</v>
      </c>
      <c r="E857" s="38">
        <f>SUM(E858:E882)</f>
        <v>14328</v>
      </c>
      <c r="F857" s="35">
        <f t="shared" si="27"/>
        <v>-6747</v>
      </c>
      <c r="G857" s="38">
        <f>SUM(G858:G882)</f>
        <v>7581</v>
      </c>
    </row>
    <row r="858" spans="1:7" ht="20.25" customHeight="1">
      <c r="A858" s="39">
        <v>2130101</v>
      </c>
      <c r="B858" s="40" t="s">
        <v>18</v>
      </c>
      <c r="C858" s="41">
        <v>1486</v>
      </c>
      <c r="D858" s="47">
        <f t="shared" si="26"/>
        <v>0</v>
      </c>
      <c r="E858" s="41">
        <v>1486</v>
      </c>
      <c r="F858" s="47">
        <f t="shared" si="27"/>
        <v>-232</v>
      </c>
      <c r="G858" s="41">
        <v>1254</v>
      </c>
    </row>
    <row r="859" spans="1:7" ht="20.25" customHeight="1">
      <c r="A859" s="39">
        <v>2130102</v>
      </c>
      <c r="B859" s="40" t="s">
        <v>19</v>
      </c>
      <c r="C859" s="41">
        <v>165</v>
      </c>
      <c r="D859" s="35">
        <f t="shared" si="26"/>
        <v>0</v>
      </c>
      <c r="E859" s="41">
        <v>165</v>
      </c>
      <c r="F859" s="47">
        <f t="shared" si="27"/>
        <v>-56</v>
      </c>
      <c r="G859" s="41">
        <v>109</v>
      </c>
    </row>
    <row r="860" spans="1:7" ht="20.25" customHeight="1">
      <c r="A860" s="39">
        <v>2130103</v>
      </c>
      <c r="B860" s="40" t="s">
        <v>20</v>
      </c>
      <c r="C860" s="41">
        <v>106</v>
      </c>
      <c r="D860" s="47">
        <f t="shared" si="26"/>
        <v>0</v>
      </c>
      <c r="E860" s="41">
        <v>106</v>
      </c>
      <c r="F860" s="47">
        <f t="shared" si="27"/>
        <v>-17</v>
      </c>
      <c r="G860" s="41">
        <v>89</v>
      </c>
    </row>
    <row r="861" spans="1:7" ht="20.25" customHeight="1">
      <c r="A861" s="39">
        <v>2130104</v>
      </c>
      <c r="B861" s="40" t="s">
        <v>27</v>
      </c>
      <c r="C861" s="41">
        <v>661</v>
      </c>
      <c r="D861" s="35">
        <f t="shared" si="26"/>
        <v>0</v>
      </c>
      <c r="E861" s="41">
        <v>661</v>
      </c>
      <c r="F861" s="47">
        <f t="shared" si="27"/>
        <v>-109</v>
      </c>
      <c r="G861" s="41">
        <v>552</v>
      </c>
    </row>
    <row r="862" spans="1:7" ht="20.25" hidden="1" customHeight="1">
      <c r="A862" s="39">
        <v>2130105</v>
      </c>
      <c r="B862" s="40" t="s">
        <v>470</v>
      </c>
      <c r="C862" s="41">
        <v>0</v>
      </c>
      <c r="D862" s="47">
        <f t="shared" si="26"/>
        <v>0</v>
      </c>
      <c r="E862" s="41">
        <v>0</v>
      </c>
      <c r="F862" s="47">
        <f t="shared" si="27"/>
        <v>0</v>
      </c>
      <c r="G862" s="41">
        <v>0</v>
      </c>
    </row>
    <row r="863" spans="1:7" ht="20.25" customHeight="1">
      <c r="A863" s="39">
        <v>2130106</v>
      </c>
      <c r="B863" s="40" t="s">
        <v>471</v>
      </c>
      <c r="C863" s="41">
        <v>55</v>
      </c>
      <c r="D863" s="35">
        <f t="shared" si="26"/>
        <v>0</v>
      </c>
      <c r="E863" s="41">
        <v>55</v>
      </c>
      <c r="F863" s="47">
        <f t="shared" si="27"/>
        <v>13</v>
      </c>
      <c r="G863" s="41">
        <v>68</v>
      </c>
    </row>
    <row r="864" spans="1:7" ht="20.25" customHeight="1">
      <c r="A864" s="39">
        <v>2130108</v>
      </c>
      <c r="B864" s="40" t="s">
        <v>472</v>
      </c>
      <c r="C864" s="41">
        <v>185</v>
      </c>
      <c r="D864" s="35">
        <f t="shared" si="26"/>
        <v>0</v>
      </c>
      <c r="E864" s="41">
        <v>185</v>
      </c>
      <c r="F864" s="47">
        <f t="shared" si="27"/>
        <v>219</v>
      </c>
      <c r="G864" s="41">
        <v>404</v>
      </c>
    </row>
    <row r="865" spans="1:7" ht="20.25" customHeight="1">
      <c r="A865" s="39">
        <v>2130109</v>
      </c>
      <c r="B865" s="40" t="s">
        <v>473</v>
      </c>
      <c r="C865" s="41">
        <v>206</v>
      </c>
      <c r="D865" s="47">
        <f t="shared" si="26"/>
        <v>0</v>
      </c>
      <c r="E865" s="41">
        <v>206</v>
      </c>
      <c r="F865" s="47">
        <f t="shared" si="27"/>
        <v>-57</v>
      </c>
      <c r="G865" s="41">
        <v>149</v>
      </c>
    </row>
    <row r="866" spans="1:7" ht="20.25" customHeight="1">
      <c r="A866" s="39">
        <v>2130110</v>
      </c>
      <c r="B866" s="40" t="s">
        <v>474</v>
      </c>
      <c r="C866" s="41">
        <v>5</v>
      </c>
      <c r="D866" s="47">
        <f t="shared" si="26"/>
        <v>0</v>
      </c>
      <c r="E866" s="41">
        <v>5</v>
      </c>
      <c r="F866" s="47">
        <f t="shared" si="27"/>
        <v>24</v>
      </c>
      <c r="G866" s="41">
        <v>29</v>
      </c>
    </row>
    <row r="867" spans="1:7" ht="20.25" hidden="1" customHeight="1">
      <c r="A867" s="39">
        <v>2130111</v>
      </c>
      <c r="B867" s="40" t="s">
        <v>475</v>
      </c>
      <c r="C867" s="41">
        <v>0</v>
      </c>
      <c r="D867" s="47">
        <f t="shared" si="26"/>
        <v>0</v>
      </c>
      <c r="E867" s="41">
        <v>0</v>
      </c>
      <c r="F867" s="47">
        <f t="shared" si="27"/>
        <v>0</v>
      </c>
      <c r="G867" s="41">
        <v>0</v>
      </c>
    </row>
    <row r="868" spans="1:7" ht="20.25" customHeight="1">
      <c r="A868" s="39">
        <v>2130112</v>
      </c>
      <c r="B868" s="40" t="s">
        <v>498</v>
      </c>
      <c r="C868" s="41">
        <v>206</v>
      </c>
      <c r="D868" s="47">
        <f t="shared" si="26"/>
        <v>0</v>
      </c>
      <c r="E868" s="41">
        <v>206</v>
      </c>
      <c r="F868" s="47">
        <f t="shared" si="27"/>
        <v>-51</v>
      </c>
      <c r="G868" s="41">
        <v>155</v>
      </c>
    </row>
    <row r="869" spans="1:7" ht="20.25" hidden="1" customHeight="1">
      <c r="A869" s="39">
        <v>2130114</v>
      </c>
      <c r="B869" s="40" t="s">
        <v>476</v>
      </c>
      <c r="C869" s="41">
        <v>0</v>
      </c>
      <c r="D869" s="47">
        <f t="shared" si="26"/>
        <v>0</v>
      </c>
      <c r="E869" s="41">
        <v>0</v>
      </c>
      <c r="F869" s="47">
        <f t="shared" si="27"/>
        <v>0</v>
      </c>
      <c r="G869" s="41">
        <v>0</v>
      </c>
    </row>
    <row r="870" spans="1:7" ht="20.25" customHeight="1">
      <c r="A870" s="39">
        <v>2130119</v>
      </c>
      <c r="B870" s="40" t="s">
        <v>477</v>
      </c>
      <c r="C870" s="41">
        <v>170</v>
      </c>
      <c r="D870" s="47">
        <f t="shared" si="26"/>
        <v>0</v>
      </c>
      <c r="E870" s="41">
        <v>170</v>
      </c>
      <c r="F870" s="47">
        <f t="shared" si="27"/>
        <v>32</v>
      </c>
      <c r="G870" s="41">
        <v>202</v>
      </c>
    </row>
    <row r="871" spans="1:7" ht="20.25" hidden="1" customHeight="1">
      <c r="A871" s="39">
        <v>2130120</v>
      </c>
      <c r="B871" s="40" t="s">
        <v>478</v>
      </c>
      <c r="C871" s="41">
        <v>0</v>
      </c>
      <c r="D871" s="47">
        <f t="shared" si="26"/>
        <v>0</v>
      </c>
      <c r="E871" s="41">
        <v>0</v>
      </c>
      <c r="F871" s="47">
        <f t="shared" si="27"/>
        <v>0</v>
      </c>
      <c r="G871" s="41">
        <v>0</v>
      </c>
    </row>
    <row r="872" spans="1:7" ht="20.25" hidden="1" customHeight="1">
      <c r="A872" s="39">
        <v>2130121</v>
      </c>
      <c r="B872" s="40" t="s">
        <v>479</v>
      </c>
      <c r="C872" s="41">
        <v>0</v>
      </c>
      <c r="D872" s="47">
        <f t="shared" si="26"/>
        <v>0</v>
      </c>
      <c r="E872" s="41">
        <v>0</v>
      </c>
      <c r="F872" s="47">
        <f t="shared" si="27"/>
        <v>0</v>
      </c>
      <c r="G872" s="41">
        <v>0</v>
      </c>
    </row>
    <row r="873" spans="1:7" ht="20.25" customHeight="1">
      <c r="A873" s="39">
        <v>2130122</v>
      </c>
      <c r="B873" s="40" t="s">
        <v>1001</v>
      </c>
      <c r="C873" s="41">
        <v>1802</v>
      </c>
      <c r="D873" s="47">
        <f t="shared" si="26"/>
        <v>0</v>
      </c>
      <c r="E873" s="41">
        <v>1802</v>
      </c>
      <c r="F873" s="47">
        <f t="shared" si="27"/>
        <v>-1615</v>
      </c>
      <c r="G873" s="41">
        <v>187</v>
      </c>
    </row>
    <row r="874" spans="1:7" ht="20.25" customHeight="1">
      <c r="A874" s="39">
        <v>2130124</v>
      </c>
      <c r="B874" s="40" t="s">
        <v>1002</v>
      </c>
      <c r="C874" s="41">
        <v>1770</v>
      </c>
      <c r="D874" s="47">
        <f t="shared" si="26"/>
        <v>0</v>
      </c>
      <c r="E874" s="41">
        <v>1770</v>
      </c>
      <c r="F874" s="47">
        <f t="shared" si="27"/>
        <v>-1603</v>
      </c>
      <c r="G874" s="41">
        <v>167</v>
      </c>
    </row>
    <row r="875" spans="1:7" ht="20.25" customHeight="1">
      <c r="A875" s="39">
        <v>2130125</v>
      </c>
      <c r="B875" s="40" t="s">
        <v>480</v>
      </c>
      <c r="C875" s="41">
        <v>32</v>
      </c>
      <c r="D875" s="47">
        <f t="shared" si="26"/>
        <v>0</v>
      </c>
      <c r="E875" s="41">
        <v>32</v>
      </c>
      <c r="F875" s="47">
        <f t="shared" si="27"/>
        <v>-29</v>
      </c>
      <c r="G875" s="41">
        <v>3</v>
      </c>
    </row>
    <row r="876" spans="1:7" ht="20.25" customHeight="1">
      <c r="A876" s="39">
        <v>2130126</v>
      </c>
      <c r="B876" s="40" t="s">
        <v>1003</v>
      </c>
      <c r="C876" s="41">
        <v>1687</v>
      </c>
      <c r="D876" s="47">
        <f t="shared" si="26"/>
        <v>0</v>
      </c>
      <c r="E876" s="41">
        <v>1687</v>
      </c>
      <c r="F876" s="47">
        <f t="shared" si="27"/>
        <v>-488</v>
      </c>
      <c r="G876" s="41">
        <v>1199</v>
      </c>
    </row>
    <row r="877" spans="1:7" ht="20.25" customHeight="1">
      <c r="A877" s="39">
        <v>2130135</v>
      </c>
      <c r="B877" s="40" t="s">
        <v>481</v>
      </c>
      <c r="C877" s="41">
        <v>14</v>
      </c>
      <c r="D877" s="47">
        <f t="shared" si="26"/>
        <v>0</v>
      </c>
      <c r="E877" s="41">
        <v>14</v>
      </c>
      <c r="F877" s="47">
        <f t="shared" si="27"/>
        <v>0</v>
      </c>
      <c r="G877" s="41">
        <v>14</v>
      </c>
    </row>
    <row r="878" spans="1:7" ht="20.25" customHeight="1">
      <c r="A878" s="39">
        <v>2130142</v>
      </c>
      <c r="B878" s="40" t="s">
        <v>482</v>
      </c>
      <c r="C878" s="41">
        <v>0</v>
      </c>
      <c r="D878" s="47">
        <f t="shared" si="26"/>
        <v>0</v>
      </c>
      <c r="E878" s="41">
        <v>0</v>
      </c>
      <c r="F878" s="47">
        <f t="shared" si="27"/>
        <v>363</v>
      </c>
      <c r="G878" s="41">
        <v>363</v>
      </c>
    </row>
    <row r="879" spans="1:7" ht="20.25" customHeight="1">
      <c r="A879" s="39">
        <v>2130148</v>
      </c>
      <c r="B879" s="40" t="s">
        <v>1004</v>
      </c>
      <c r="C879" s="41">
        <v>1852</v>
      </c>
      <c r="D879" s="47">
        <f t="shared" si="26"/>
        <v>0</v>
      </c>
      <c r="E879" s="41">
        <v>1852</v>
      </c>
      <c r="F879" s="47">
        <f t="shared" si="27"/>
        <v>-1807</v>
      </c>
      <c r="G879" s="41">
        <v>45</v>
      </c>
    </row>
    <row r="880" spans="1:7" ht="20.25" hidden="1" customHeight="1">
      <c r="A880" s="39">
        <v>2130152</v>
      </c>
      <c r="B880" s="40" t="s">
        <v>483</v>
      </c>
      <c r="C880" s="41">
        <v>0</v>
      </c>
      <c r="D880" s="47">
        <f t="shared" si="26"/>
        <v>0</v>
      </c>
      <c r="E880" s="41">
        <v>0</v>
      </c>
      <c r="F880" s="47">
        <f t="shared" si="27"/>
        <v>0</v>
      </c>
      <c r="G880" s="41">
        <v>0</v>
      </c>
    </row>
    <row r="881" spans="1:7" ht="20.25" customHeight="1">
      <c r="A881" s="39">
        <v>2130153</v>
      </c>
      <c r="B881" s="40" t="s">
        <v>1005</v>
      </c>
      <c r="C881" s="41">
        <v>791</v>
      </c>
      <c r="D881" s="47">
        <f t="shared" si="26"/>
        <v>0</v>
      </c>
      <c r="E881" s="41">
        <v>791</v>
      </c>
      <c r="F881" s="47">
        <f t="shared" si="27"/>
        <v>780</v>
      </c>
      <c r="G881" s="41">
        <v>1571</v>
      </c>
    </row>
    <row r="882" spans="1:7" ht="20.25" customHeight="1">
      <c r="A882" s="39">
        <v>2130199</v>
      </c>
      <c r="B882" s="40" t="s">
        <v>1006</v>
      </c>
      <c r="C882" s="41">
        <v>3135</v>
      </c>
      <c r="D882" s="47">
        <f t="shared" si="26"/>
        <v>0</v>
      </c>
      <c r="E882" s="41">
        <v>3135</v>
      </c>
      <c r="F882" s="47">
        <f t="shared" si="27"/>
        <v>-2114</v>
      </c>
      <c r="G882" s="41">
        <v>1021</v>
      </c>
    </row>
    <row r="883" spans="1:7" ht="20.25" customHeight="1">
      <c r="A883" s="36">
        <v>21302</v>
      </c>
      <c r="B883" s="36" t="s">
        <v>1007</v>
      </c>
      <c r="C883" s="38">
        <f>SUM(C884:C904)</f>
        <v>2102</v>
      </c>
      <c r="D883" s="47">
        <f t="shared" si="26"/>
        <v>0</v>
      </c>
      <c r="E883" s="38">
        <f>SUM(E884:E904)</f>
        <v>2102</v>
      </c>
      <c r="F883" s="35">
        <f t="shared" si="27"/>
        <v>755</v>
      </c>
      <c r="G883" s="38">
        <f>SUM(G884:G904)</f>
        <v>2857</v>
      </c>
    </row>
    <row r="884" spans="1:7" ht="20.25" customHeight="1">
      <c r="A884" s="39">
        <v>2130201</v>
      </c>
      <c r="B884" s="40" t="s">
        <v>18</v>
      </c>
      <c r="C884" s="41">
        <v>199</v>
      </c>
      <c r="D884" s="47">
        <f t="shared" si="26"/>
        <v>0</v>
      </c>
      <c r="E884" s="41">
        <v>199</v>
      </c>
      <c r="F884" s="47">
        <f t="shared" si="27"/>
        <v>52</v>
      </c>
      <c r="G884" s="41">
        <v>251</v>
      </c>
    </row>
    <row r="885" spans="1:7" ht="20.25" customHeight="1">
      <c r="A885" s="39">
        <v>2130202</v>
      </c>
      <c r="B885" s="40" t="s">
        <v>19</v>
      </c>
      <c r="C885" s="41">
        <v>68</v>
      </c>
      <c r="D885" s="47">
        <f t="shared" si="26"/>
        <v>0</v>
      </c>
      <c r="E885" s="41">
        <v>68</v>
      </c>
      <c r="F885" s="47">
        <f t="shared" si="27"/>
        <v>-35</v>
      </c>
      <c r="G885" s="41">
        <v>33</v>
      </c>
    </row>
    <row r="886" spans="1:7" ht="20.25" hidden="1" customHeight="1">
      <c r="A886" s="39">
        <v>2130203</v>
      </c>
      <c r="B886" s="40" t="s">
        <v>20</v>
      </c>
      <c r="C886" s="41">
        <v>0</v>
      </c>
      <c r="D886" s="47">
        <f t="shared" si="26"/>
        <v>0</v>
      </c>
      <c r="E886" s="41">
        <v>0</v>
      </c>
      <c r="F886" s="47">
        <f t="shared" si="27"/>
        <v>0</v>
      </c>
      <c r="G886" s="41">
        <v>0</v>
      </c>
    </row>
    <row r="887" spans="1:7" ht="20.25" customHeight="1">
      <c r="A887" s="39">
        <v>2130204</v>
      </c>
      <c r="B887" s="40" t="s">
        <v>484</v>
      </c>
      <c r="C887" s="41">
        <v>37</v>
      </c>
      <c r="D887" s="47">
        <f t="shared" si="26"/>
        <v>0</v>
      </c>
      <c r="E887" s="41">
        <v>37</v>
      </c>
      <c r="F887" s="47">
        <f t="shared" si="27"/>
        <v>16</v>
      </c>
      <c r="G887" s="41">
        <v>53</v>
      </c>
    </row>
    <row r="888" spans="1:7" ht="20.25" customHeight="1">
      <c r="A888" s="39">
        <v>2130205</v>
      </c>
      <c r="B888" s="40" t="s">
        <v>1008</v>
      </c>
      <c r="C888" s="41">
        <v>188</v>
      </c>
      <c r="D888" s="47">
        <f t="shared" si="26"/>
        <v>0</v>
      </c>
      <c r="E888" s="41">
        <v>188</v>
      </c>
      <c r="F888" s="47">
        <f t="shared" si="27"/>
        <v>160</v>
      </c>
      <c r="G888" s="41">
        <v>348</v>
      </c>
    </row>
    <row r="889" spans="1:7" ht="20.25" hidden="1" customHeight="1">
      <c r="A889" s="39">
        <v>2130206</v>
      </c>
      <c r="B889" s="40" t="s">
        <v>485</v>
      </c>
      <c r="C889" s="41">
        <v>0</v>
      </c>
      <c r="D889" s="47">
        <f t="shared" si="26"/>
        <v>0</v>
      </c>
      <c r="E889" s="41">
        <v>0</v>
      </c>
      <c r="F889" s="47">
        <f t="shared" si="27"/>
        <v>0</v>
      </c>
      <c r="G889" s="41">
        <v>0</v>
      </c>
    </row>
    <row r="890" spans="1:7" ht="20.25" customHeight="1">
      <c r="A890" s="39">
        <v>2130207</v>
      </c>
      <c r="B890" s="40" t="s">
        <v>486</v>
      </c>
      <c r="C890" s="41">
        <v>22</v>
      </c>
      <c r="D890" s="35">
        <f t="shared" si="26"/>
        <v>0</v>
      </c>
      <c r="E890" s="41">
        <v>22</v>
      </c>
      <c r="F890" s="35">
        <f t="shared" si="27"/>
        <v>-10</v>
      </c>
      <c r="G890" s="41">
        <v>12</v>
      </c>
    </row>
    <row r="891" spans="1:7" ht="20.25" customHeight="1">
      <c r="A891" s="39">
        <v>2130209</v>
      </c>
      <c r="B891" s="40" t="s">
        <v>487</v>
      </c>
      <c r="C891" s="41">
        <v>410</v>
      </c>
      <c r="D891" s="47">
        <f t="shared" si="26"/>
        <v>0</v>
      </c>
      <c r="E891" s="41">
        <v>410</v>
      </c>
      <c r="F891" s="47">
        <f t="shared" si="27"/>
        <v>1011</v>
      </c>
      <c r="G891" s="41">
        <v>1421</v>
      </c>
    </row>
    <row r="892" spans="1:7" ht="20.25" hidden="1" customHeight="1">
      <c r="A892" s="39">
        <v>2130211</v>
      </c>
      <c r="B892" s="40" t="s">
        <v>488</v>
      </c>
      <c r="C892" s="41">
        <v>0</v>
      </c>
      <c r="D892" s="47">
        <f t="shared" si="26"/>
        <v>0</v>
      </c>
      <c r="E892" s="41">
        <v>0</v>
      </c>
      <c r="F892" s="47">
        <f t="shared" si="27"/>
        <v>0</v>
      </c>
      <c r="G892" s="41">
        <v>0</v>
      </c>
    </row>
    <row r="893" spans="1:7" ht="20.25" hidden="1" customHeight="1">
      <c r="A893" s="39">
        <v>2130212</v>
      </c>
      <c r="B893" s="40" t="s">
        <v>489</v>
      </c>
      <c r="C893" s="41">
        <v>0</v>
      </c>
      <c r="D893" s="47">
        <f t="shared" si="26"/>
        <v>0</v>
      </c>
      <c r="E893" s="41">
        <v>0</v>
      </c>
      <c r="F893" s="47">
        <f t="shared" si="27"/>
        <v>0</v>
      </c>
      <c r="G893" s="41">
        <v>0</v>
      </c>
    </row>
    <row r="894" spans="1:7" ht="20.25" customHeight="1">
      <c r="A894" s="39">
        <v>2130213</v>
      </c>
      <c r="B894" s="40" t="s">
        <v>490</v>
      </c>
      <c r="C894" s="41">
        <v>10</v>
      </c>
      <c r="D894" s="47">
        <f t="shared" si="26"/>
        <v>0</v>
      </c>
      <c r="E894" s="41">
        <v>10</v>
      </c>
      <c r="F894" s="47">
        <f t="shared" si="27"/>
        <v>-7</v>
      </c>
      <c r="G894" s="41">
        <v>3</v>
      </c>
    </row>
    <row r="895" spans="1:7" ht="20.25" hidden="1" customHeight="1">
      <c r="A895" s="39">
        <v>2130217</v>
      </c>
      <c r="B895" s="40" t="s">
        <v>491</v>
      </c>
      <c r="C895" s="41">
        <v>0</v>
      </c>
      <c r="D895" s="47">
        <f t="shared" si="26"/>
        <v>0</v>
      </c>
      <c r="E895" s="41">
        <v>0</v>
      </c>
      <c r="F895" s="47">
        <f t="shared" si="27"/>
        <v>0</v>
      </c>
      <c r="G895" s="41">
        <v>0</v>
      </c>
    </row>
    <row r="896" spans="1:7" ht="20.25" hidden="1" customHeight="1">
      <c r="A896" s="39">
        <v>2130220</v>
      </c>
      <c r="B896" s="40" t="s">
        <v>492</v>
      </c>
      <c r="C896" s="41">
        <v>0</v>
      </c>
      <c r="D896" s="47">
        <f t="shared" si="26"/>
        <v>0</v>
      </c>
      <c r="E896" s="41">
        <v>0</v>
      </c>
      <c r="F896" s="47">
        <f t="shared" si="27"/>
        <v>0</v>
      </c>
      <c r="G896" s="41">
        <v>0</v>
      </c>
    </row>
    <row r="897" spans="1:7" ht="20.25" hidden="1" customHeight="1">
      <c r="A897" s="39">
        <v>2130221</v>
      </c>
      <c r="B897" s="40" t="s">
        <v>493</v>
      </c>
      <c r="C897" s="41">
        <v>0</v>
      </c>
      <c r="D897" s="47">
        <f t="shared" si="26"/>
        <v>0</v>
      </c>
      <c r="E897" s="41">
        <v>0</v>
      </c>
      <c r="F897" s="47">
        <f t="shared" si="27"/>
        <v>0</v>
      </c>
      <c r="G897" s="41">
        <v>0</v>
      </c>
    </row>
    <row r="898" spans="1:7" ht="20.25" hidden="1" customHeight="1">
      <c r="A898" s="39">
        <v>2130223</v>
      </c>
      <c r="B898" s="40" t="s">
        <v>494</v>
      </c>
      <c r="C898" s="41">
        <v>0</v>
      </c>
      <c r="D898" s="47">
        <f t="shared" si="26"/>
        <v>0</v>
      </c>
      <c r="E898" s="41">
        <v>0</v>
      </c>
      <c r="F898" s="47">
        <f t="shared" si="27"/>
        <v>0</v>
      </c>
      <c r="G898" s="41">
        <v>0</v>
      </c>
    </row>
    <row r="899" spans="1:7" ht="20.25" hidden="1" customHeight="1">
      <c r="A899" s="39">
        <v>2130226</v>
      </c>
      <c r="B899" s="40" t="s">
        <v>495</v>
      </c>
      <c r="C899" s="41">
        <v>0</v>
      </c>
      <c r="D899" s="47">
        <f t="shared" si="26"/>
        <v>0</v>
      </c>
      <c r="E899" s="41">
        <v>0</v>
      </c>
      <c r="F899" s="47">
        <f t="shared" si="27"/>
        <v>0</v>
      </c>
      <c r="G899" s="41">
        <v>0</v>
      </c>
    </row>
    <row r="900" spans="1:7" ht="20.25" hidden="1" customHeight="1">
      <c r="A900" s="39">
        <v>2130227</v>
      </c>
      <c r="B900" s="40" t="s">
        <v>496</v>
      </c>
      <c r="C900" s="41">
        <v>0</v>
      </c>
      <c r="D900" s="47">
        <f t="shared" si="26"/>
        <v>0</v>
      </c>
      <c r="E900" s="41">
        <v>0</v>
      </c>
      <c r="F900" s="47">
        <f t="shared" si="27"/>
        <v>0</v>
      </c>
      <c r="G900" s="41">
        <v>0</v>
      </c>
    </row>
    <row r="901" spans="1:7" ht="20.25" customHeight="1">
      <c r="A901" s="39">
        <v>2130234</v>
      </c>
      <c r="B901" s="40" t="s">
        <v>1009</v>
      </c>
      <c r="C901" s="41">
        <v>840</v>
      </c>
      <c r="D901" s="47">
        <f t="shared" si="26"/>
        <v>0</v>
      </c>
      <c r="E901" s="41">
        <v>840</v>
      </c>
      <c r="F901" s="47">
        <f t="shared" si="27"/>
        <v>-307</v>
      </c>
      <c r="G901" s="41">
        <v>533</v>
      </c>
    </row>
    <row r="902" spans="1:7" ht="20.25" hidden="1" customHeight="1">
      <c r="A902" s="39">
        <v>2130236</v>
      </c>
      <c r="B902" s="40" t="s">
        <v>497</v>
      </c>
      <c r="C902" s="41">
        <v>0</v>
      </c>
      <c r="D902" s="47">
        <f t="shared" si="26"/>
        <v>0</v>
      </c>
      <c r="E902" s="41">
        <v>0</v>
      </c>
      <c r="F902" s="47">
        <f t="shared" si="27"/>
        <v>0</v>
      </c>
      <c r="G902" s="41">
        <v>0</v>
      </c>
    </row>
    <row r="903" spans="1:7" ht="20.25" hidden="1" customHeight="1">
      <c r="A903" s="39">
        <v>2130237</v>
      </c>
      <c r="B903" s="40" t="s">
        <v>498</v>
      </c>
      <c r="C903" s="41">
        <v>0</v>
      </c>
      <c r="D903" s="47">
        <f t="shared" si="26"/>
        <v>0</v>
      </c>
      <c r="E903" s="41">
        <v>0</v>
      </c>
      <c r="F903" s="47">
        <f t="shared" si="27"/>
        <v>0</v>
      </c>
      <c r="G903" s="41">
        <v>0</v>
      </c>
    </row>
    <row r="904" spans="1:7" ht="20.25" customHeight="1">
      <c r="A904" s="39">
        <v>2130299</v>
      </c>
      <c r="B904" s="40" t="s">
        <v>499</v>
      </c>
      <c r="C904" s="41">
        <v>328</v>
      </c>
      <c r="D904" s="47">
        <f t="shared" ref="D904:D967" si="28">E904-C904</f>
        <v>0</v>
      </c>
      <c r="E904" s="41">
        <v>328</v>
      </c>
      <c r="F904" s="47">
        <f t="shared" ref="F904:F967" si="29">G904-E904</f>
        <v>-125</v>
      </c>
      <c r="G904" s="41">
        <v>203</v>
      </c>
    </row>
    <row r="905" spans="1:7" ht="20.25" customHeight="1">
      <c r="A905" s="36">
        <v>21303</v>
      </c>
      <c r="B905" s="36" t="s">
        <v>1010</v>
      </c>
      <c r="C905" s="38">
        <f>SUM(C906:C932)</f>
        <v>5899</v>
      </c>
      <c r="D905" s="35">
        <f t="shared" si="28"/>
        <v>960</v>
      </c>
      <c r="E905" s="38">
        <f>SUM(E906:E932)</f>
        <v>6859</v>
      </c>
      <c r="F905" s="35">
        <f t="shared" si="29"/>
        <v>5090</v>
      </c>
      <c r="G905" s="38">
        <f>SUM(G906:G932)</f>
        <v>11949</v>
      </c>
    </row>
    <row r="906" spans="1:7" ht="20.25" customHeight="1">
      <c r="A906" s="39">
        <v>2130301</v>
      </c>
      <c r="B906" s="40" t="s">
        <v>18</v>
      </c>
      <c r="C906" s="41">
        <v>792</v>
      </c>
      <c r="D906" s="47">
        <f t="shared" si="28"/>
        <v>0</v>
      </c>
      <c r="E906" s="41">
        <v>792</v>
      </c>
      <c r="F906" s="47">
        <f t="shared" si="29"/>
        <v>-129</v>
      </c>
      <c r="G906" s="41">
        <v>663</v>
      </c>
    </row>
    <row r="907" spans="1:7" ht="20.25" customHeight="1">
      <c r="A907" s="39">
        <v>2130302</v>
      </c>
      <c r="B907" s="40" t="s">
        <v>19</v>
      </c>
      <c r="C907" s="41">
        <v>126</v>
      </c>
      <c r="D907" s="47">
        <f t="shared" si="28"/>
        <v>0</v>
      </c>
      <c r="E907" s="41">
        <v>126</v>
      </c>
      <c r="F907" s="47">
        <f t="shared" si="29"/>
        <v>-49</v>
      </c>
      <c r="G907" s="41">
        <v>77</v>
      </c>
    </row>
    <row r="908" spans="1:7" ht="20.25" customHeight="1">
      <c r="A908" s="39">
        <v>2130303</v>
      </c>
      <c r="B908" s="40" t="s">
        <v>20</v>
      </c>
      <c r="C908" s="41">
        <v>889</v>
      </c>
      <c r="D908" s="47">
        <f t="shared" si="28"/>
        <v>0</v>
      </c>
      <c r="E908" s="41">
        <v>889</v>
      </c>
      <c r="F908" s="47">
        <f t="shared" si="29"/>
        <v>-81</v>
      </c>
      <c r="G908" s="41">
        <v>808</v>
      </c>
    </row>
    <row r="909" spans="1:7" ht="20.25" customHeight="1">
      <c r="A909" s="39">
        <v>2130304</v>
      </c>
      <c r="B909" s="40" t="s">
        <v>500</v>
      </c>
      <c r="C909" s="41">
        <v>396</v>
      </c>
      <c r="D909" s="47">
        <f t="shared" si="28"/>
        <v>0</v>
      </c>
      <c r="E909" s="41">
        <v>396</v>
      </c>
      <c r="F909" s="47">
        <f t="shared" si="29"/>
        <v>-138</v>
      </c>
      <c r="G909" s="41">
        <v>258</v>
      </c>
    </row>
    <row r="910" spans="1:7" ht="20.25" customHeight="1">
      <c r="A910" s="39">
        <v>2130305</v>
      </c>
      <c r="B910" s="40" t="s">
        <v>501</v>
      </c>
      <c r="C910" s="41">
        <v>1774</v>
      </c>
      <c r="D910" s="47">
        <f t="shared" si="28"/>
        <v>960</v>
      </c>
      <c r="E910" s="41">
        <v>2734</v>
      </c>
      <c r="F910" s="47">
        <f t="shared" si="29"/>
        <v>6556</v>
      </c>
      <c r="G910" s="41">
        <v>9290</v>
      </c>
    </row>
    <row r="911" spans="1:7" ht="20.25" customHeight="1">
      <c r="A911" s="39">
        <v>2130306</v>
      </c>
      <c r="B911" s="40" t="s">
        <v>502</v>
      </c>
      <c r="C911" s="41">
        <v>391</v>
      </c>
      <c r="D911" s="47">
        <f t="shared" si="28"/>
        <v>0</v>
      </c>
      <c r="E911" s="41">
        <v>391</v>
      </c>
      <c r="F911" s="47">
        <f t="shared" si="29"/>
        <v>87</v>
      </c>
      <c r="G911" s="41">
        <v>478</v>
      </c>
    </row>
    <row r="912" spans="1:7" ht="20.25" hidden="1" customHeight="1">
      <c r="A912" s="39">
        <v>2130307</v>
      </c>
      <c r="B912" s="40" t="s">
        <v>503</v>
      </c>
      <c r="C912" s="41">
        <v>0</v>
      </c>
      <c r="D912" s="47">
        <f t="shared" si="28"/>
        <v>0</v>
      </c>
      <c r="E912" s="41">
        <v>0</v>
      </c>
      <c r="F912" s="47">
        <f t="shared" si="29"/>
        <v>0</v>
      </c>
      <c r="G912" s="41">
        <v>0</v>
      </c>
    </row>
    <row r="913" spans="1:7" ht="20.25" hidden="1" customHeight="1">
      <c r="A913" s="39">
        <v>2130308</v>
      </c>
      <c r="B913" s="40" t="s">
        <v>504</v>
      </c>
      <c r="C913" s="41">
        <v>0</v>
      </c>
      <c r="D913" s="47">
        <f t="shared" si="28"/>
        <v>0</v>
      </c>
      <c r="E913" s="41">
        <v>0</v>
      </c>
      <c r="F913" s="47">
        <f t="shared" si="29"/>
        <v>0</v>
      </c>
      <c r="G913" s="41">
        <v>0</v>
      </c>
    </row>
    <row r="914" spans="1:7" ht="20.25" customHeight="1">
      <c r="A914" s="39">
        <v>2130309</v>
      </c>
      <c r="B914" s="40" t="s">
        <v>505</v>
      </c>
      <c r="C914" s="41">
        <v>168</v>
      </c>
      <c r="D914" s="47">
        <f t="shared" si="28"/>
        <v>0</v>
      </c>
      <c r="E914" s="41">
        <v>168</v>
      </c>
      <c r="F914" s="47">
        <f t="shared" si="29"/>
        <v>-128</v>
      </c>
      <c r="G914" s="41">
        <v>40</v>
      </c>
    </row>
    <row r="915" spans="1:7" ht="20.25" customHeight="1">
      <c r="A915" s="39">
        <v>2130310</v>
      </c>
      <c r="B915" s="40" t="s">
        <v>506</v>
      </c>
      <c r="C915" s="41">
        <v>30</v>
      </c>
      <c r="D915" s="35">
        <f t="shared" si="28"/>
        <v>0</v>
      </c>
      <c r="E915" s="41">
        <v>30</v>
      </c>
      <c r="F915" s="35">
        <f t="shared" si="29"/>
        <v>-25</v>
      </c>
      <c r="G915" s="41">
        <v>5</v>
      </c>
    </row>
    <row r="916" spans="1:7" ht="20.25" customHeight="1">
      <c r="A916" s="39">
        <v>2130311</v>
      </c>
      <c r="B916" s="40" t="s">
        <v>507</v>
      </c>
      <c r="C916" s="41">
        <v>135</v>
      </c>
      <c r="D916" s="47">
        <f t="shared" si="28"/>
        <v>0</v>
      </c>
      <c r="E916" s="41">
        <v>135</v>
      </c>
      <c r="F916" s="47">
        <f t="shared" si="29"/>
        <v>-71</v>
      </c>
      <c r="G916" s="41">
        <v>64</v>
      </c>
    </row>
    <row r="917" spans="1:7" ht="20.25" customHeight="1">
      <c r="A917" s="39">
        <v>2130312</v>
      </c>
      <c r="B917" s="40" t="s">
        <v>508</v>
      </c>
      <c r="C917" s="41">
        <v>35</v>
      </c>
      <c r="D917" s="47">
        <f t="shared" si="28"/>
        <v>0</v>
      </c>
      <c r="E917" s="41">
        <v>35</v>
      </c>
      <c r="F917" s="47">
        <f t="shared" si="29"/>
        <v>-35</v>
      </c>
      <c r="G917" s="41">
        <v>0</v>
      </c>
    </row>
    <row r="918" spans="1:7" ht="20.25" hidden="1" customHeight="1">
      <c r="A918" s="39">
        <v>2130313</v>
      </c>
      <c r="B918" s="40" t="s">
        <v>509</v>
      </c>
      <c r="C918" s="41">
        <v>0</v>
      </c>
      <c r="D918" s="47">
        <f t="shared" si="28"/>
        <v>0</v>
      </c>
      <c r="E918" s="41">
        <v>0</v>
      </c>
      <c r="F918" s="47">
        <f t="shared" si="29"/>
        <v>0</v>
      </c>
      <c r="G918" s="41">
        <v>0</v>
      </c>
    </row>
    <row r="919" spans="1:7" ht="20.25" customHeight="1">
      <c r="A919" s="39">
        <v>2130314</v>
      </c>
      <c r="B919" s="40" t="s">
        <v>510</v>
      </c>
      <c r="C919" s="41">
        <v>13</v>
      </c>
      <c r="D919" s="47">
        <f t="shared" si="28"/>
        <v>0</v>
      </c>
      <c r="E919" s="41">
        <v>13</v>
      </c>
      <c r="F919" s="47">
        <f t="shared" si="29"/>
        <v>-13</v>
      </c>
      <c r="G919" s="41">
        <v>0</v>
      </c>
    </row>
    <row r="920" spans="1:7" ht="20.25" hidden="1" customHeight="1">
      <c r="A920" s="39">
        <v>2130315</v>
      </c>
      <c r="B920" s="40" t="s">
        <v>511</v>
      </c>
      <c r="C920" s="41">
        <v>0</v>
      </c>
      <c r="D920" s="47">
        <f t="shared" si="28"/>
        <v>0</v>
      </c>
      <c r="E920" s="41">
        <v>0</v>
      </c>
      <c r="F920" s="47">
        <f t="shared" si="29"/>
        <v>0</v>
      </c>
      <c r="G920" s="41">
        <v>0</v>
      </c>
    </row>
    <row r="921" spans="1:7" ht="20.25" hidden="1" customHeight="1">
      <c r="A921" s="39">
        <v>2130316</v>
      </c>
      <c r="B921" s="40" t="s">
        <v>1011</v>
      </c>
      <c r="C921" s="41">
        <v>0</v>
      </c>
      <c r="D921" s="47">
        <f t="shared" si="28"/>
        <v>0</v>
      </c>
      <c r="E921" s="41">
        <v>0</v>
      </c>
      <c r="F921" s="47">
        <f t="shared" si="29"/>
        <v>0</v>
      </c>
      <c r="G921" s="41">
        <v>0</v>
      </c>
    </row>
    <row r="922" spans="1:7" ht="20.25" hidden="1" customHeight="1">
      <c r="A922" s="39">
        <v>2130317</v>
      </c>
      <c r="B922" s="40" t="s">
        <v>512</v>
      </c>
      <c r="C922" s="41">
        <v>0</v>
      </c>
      <c r="D922" s="47">
        <f t="shared" si="28"/>
        <v>0</v>
      </c>
      <c r="E922" s="41">
        <v>0</v>
      </c>
      <c r="F922" s="47">
        <f t="shared" si="29"/>
        <v>0</v>
      </c>
      <c r="G922" s="41">
        <v>0</v>
      </c>
    </row>
    <row r="923" spans="1:7" ht="20.25" hidden="1" customHeight="1">
      <c r="A923" s="39">
        <v>2130318</v>
      </c>
      <c r="B923" s="40" t="s">
        <v>513</v>
      </c>
      <c r="C923" s="41">
        <v>0</v>
      </c>
      <c r="D923" s="47">
        <f t="shared" si="28"/>
        <v>0</v>
      </c>
      <c r="E923" s="41">
        <v>0</v>
      </c>
      <c r="F923" s="47">
        <f t="shared" si="29"/>
        <v>0</v>
      </c>
      <c r="G923" s="41">
        <v>0</v>
      </c>
    </row>
    <row r="924" spans="1:7" ht="20.25" hidden="1" customHeight="1">
      <c r="A924" s="39">
        <v>2130319</v>
      </c>
      <c r="B924" s="40" t="s">
        <v>514</v>
      </c>
      <c r="C924" s="41">
        <v>0</v>
      </c>
      <c r="D924" s="47">
        <f t="shared" si="28"/>
        <v>0</v>
      </c>
      <c r="E924" s="41">
        <v>0</v>
      </c>
      <c r="F924" s="47">
        <f t="shared" si="29"/>
        <v>0</v>
      </c>
      <c r="G924" s="41">
        <v>0</v>
      </c>
    </row>
    <row r="925" spans="1:7" ht="20.25" customHeight="1">
      <c r="A925" s="39">
        <v>2130321</v>
      </c>
      <c r="B925" s="40" t="s">
        <v>515</v>
      </c>
      <c r="C925" s="41">
        <v>0</v>
      </c>
      <c r="D925" s="47">
        <f t="shared" si="28"/>
        <v>0</v>
      </c>
      <c r="E925" s="41">
        <v>0</v>
      </c>
      <c r="F925" s="47">
        <f t="shared" si="29"/>
        <v>11</v>
      </c>
      <c r="G925" s="41">
        <v>11</v>
      </c>
    </row>
    <row r="926" spans="1:7" ht="20.25" hidden="1" customHeight="1">
      <c r="A926" s="39">
        <v>2130322</v>
      </c>
      <c r="B926" s="40" t="s">
        <v>516</v>
      </c>
      <c r="C926" s="41">
        <v>0</v>
      </c>
      <c r="D926" s="47">
        <f t="shared" si="28"/>
        <v>0</v>
      </c>
      <c r="E926" s="41">
        <v>0</v>
      </c>
      <c r="F926" s="47">
        <f t="shared" si="29"/>
        <v>0</v>
      </c>
      <c r="G926" s="41">
        <v>0</v>
      </c>
    </row>
    <row r="927" spans="1:7" ht="20.25" hidden="1" customHeight="1">
      <c r="A927" s="39">
        <v>2130333</v>
      </c>
      <c r="B927" s="40" t="s">
        <v>494</v>
      </c>
      <c r="C927" s="41">
        <v>0</v>
      </c>
      <c r="D927" s="47">
        <f t="shared" si="28"/>
        <v>0</v>
      </c>
      <c r="E927" s="41">
        <v>0</v>
      </c>
      <c r="F927" s="47">
        <f t="shared" si="29"/>
        <v>0</v>
      </c>
      <c r="G927" s="41">
        <v>0</v>
      </c>
    </row>
    <row r="928" spans="1:7" ht="20.25" customHeight="1">
      <c r="A928" s="39">
        <v>2130334</v>
      </c>
      <c r="B928" s="40" t="s">
        <v>1012</v>
      </c>
      <c r="C928" s="41">
        <v>281</v>
      </c>
      <c r="D928" s="47">
        <f t="shared" si="28"/>
        <v>0</v>
      </c>
      <c r="E928" s="41">
        <v>281</v>
      </c>
      <c r="F928" s="47">
        <f t="shared" si="29"/>
        <v>-281</v>
      </c>
      <c r="G928" s="41">
        <v>0</v>
      </c>
    </row>
    <row r="929" spans="1:7" ht="20.25" customHeight="1">
      <c r="A929" s="39">
        <v>2130335</v>
      </c>
      <c r="B929" s="40" t="s">
        <v>517</v>
      </c>
      <c r="C929" s="41">
        <v>617</v>
      </c>
      <c r="D929" s="47">
        <f t="shared" si="28"/>
        <v>0</v>
      </c>
      <c r="E929" s="41">
        <v>617</v>
      </c>
      <c r="F929" s="47">
        <f t="shared" si="29"/>
        <v>-617</v>
      </c>
      <c r="G929" s="41">
        <v>0</v>
      </c>
    </row>
    <row r="930" spans="1:7" ht="20.25" hidden="1" customHeight="1">
      <c r="A930" s="39">
        <v>2130336</v>
      </c>
      <c r="B930" s="40" t="s">
        <v>1013</v>
      </c>
      <c r="C930" s="41">
        <v>0</v>
      </c>
      <c r="D930" s="47">
        <f t="shared" si="28"/>
        <v>0</v>
      </c>
      <c r="E930" s="41">
        <v>0</v>
      </c>
      <c r="F930" s="47">
        <f t="shared" si="29"/>
        <v>0</v>
      </c>
      <c r="G930" s="41">
        <v>0</v>
      </c>
    </row>
    <row r="931" spans="1:7" ht="20.25" hidden="1" customHeight="1">
      <c r="A931" s="39">
        <v>2130337</v>
      </c>
      <c r="B931" s="40" t="s">
        <v>1014</v>
      </c>
      <c r="C931" s="41">
        <v>0</v>
      </c>
      <c r="D931" s="47">
        <f t="shared" si="28"/>
        <v>0</v>
      </c>
      <c r="E931" s="41">
        <v>0</v>
      </c>
      <c r="F931" s="47">
        <f t="shared" si="29"/>
        <v>0</v>
      </c>
      <c r="G931" s="41">
        <v>0</v>
      </c>
    </row>
    <row r="932" spans="1:7" ht="20.25" customHeight="1">
      <c r="A932" s="39">
        <v>2130399</v>
      </c>
      <c r="B932" s="40" t="s">
        <v>518</v>
      </c>
      <c r="C932" s="41">
        <v>252</v>
      </c>
      <c r="D932" s="47">
        <f t="shared" si="28"/>
        <v>0</v>
      </c>
      <c r="E932" s="41">
        <v>252</v>
      </c>
      <c r="F932" s="47">
        <f t="shared" si="29"/>
        <v>3</v>
      </c>
      <c r="G932" s="41">
        <v>255</v>
      </c>
    </row>
    <row r="933" spans="1:7" ht="20.25" customHeight="1">
      <c r="A933" s="36">
        <v>21305</v>
      </c>
      <c r="B933" s="36" t="s">
        <v>1015</v>
      </c>
      <c r="C933" s="38">
        <f>SUM(C934:C943)</f>
        <v>2546</v>
      </c>
      <c r="D933" s="47">
        <f t="shared" si="28"/>
        <v>0</v>
      </c>
      <c r="E933" s="38">
        <f>SUM(E934:E943)</f>
        <v>2546</v>
      </c>
      <c r="F933" s="35">
        <f t="shared" si="29"/>
        <v>-2088</v>
      </c>
      <c r="G933" s="38">
        <f>SUM(G934:G943)</f>
        <v>458</v>
      </c>
    </row>
    <row r="934" spans="1:7" ht="20.25" hidden="1" customHeight="1">
      <c r="A934" s="39">
        <v>2130501</v>
      </c>
      <c r="B934" s="40" t="s">
        <v>18</v>
      </c>
      <c r="C934" s="41"/>
      <c r="D934" s="47">
        <f t="shared" si="28"/>
        <v>0</v>
      </c>
      <c r="E934" s="41"/>
      <c r="F934" s="47">
        <f t="shared" si="29"/>
        <v>0</v>
      </c>
      <c r="G934" s="41"/>
    </row>
    <row r="935" spans="1:7" ht="34.5" hidden="1" customHeight="1">
      <c r="A935" s="39">
        <v>2130502</v>
      </c>
      <c r="B935" s="40" t="s">
        <v>19</v>
      </c>
      <c r="C935" s="41"/>
      <c r="D935" s="47">
        <f t="shared" si="28"/>
        <v>0</v>
      </c>
      <c r="E935" s="41"/>
      <c r="F935" s="47">
        <f t="shared" si="29"/>
        <v>0</v>
      </c>
      <c r="G935" s="41"/>
    </row>
    <row r="936" spans="1:7" ht="20.25" hidden="1" customHeight="1">
      <c r="A936" s="39">
        <v>2130503</v>
      </c>
      <c r="B936" s="40" t="s">
        <v>20</v>
      </c>
      <c r="C936" s="41"/>
      <c r="D936" s="47">
        <f t="shared" si="28"/>
        <v>0</v>
      </c>
      <c r="E936" s="41"/>
      <c r="F936" s="47">
        <f t="shared" si="29"/>
        <v>0</v>
      </c>
      <c r="G936" s="41"/>
    </row>
    <row r="937" spans="1:7" ht="20.25" hidden="1" customHeight="1">
      <c r="A937" s="39">
        <v>2130504</v>
      </c>
      <c r="B937" s="40" t="s">
        <v>519</v>
      </c>
      <c r="C937" s="41"/>
      <c r="D937" s="47">
        <f t="shared" si="28"/>
        <v>0</v>
      </c>
      <c r="E937" s="41"/>
      <c r="F937" s="47">
        <f t="shared" si="29"/>
        <v>0</v>
      </c>
      <c r="G937" s="41"/>
    </row>
    <row r="938" spans="1:7" ht="20.25" hidden="1" customHeight="1">
      <c r="A938" s="39">
        <v>2130505</v>
      </c>
      <c r="B938" s="40" t="s">
        <v>520</v>
      </c>
      <c r="C938" s="41"/>
      <c r="D938" s="47">
        <f t="shared" si="28"/>
        <v>0</v>
      </c>
      <c r="E938" s="41"/>
      <c r="F938" s="47">
        <f t="shared" si="29"/>
        <v>0</v>
      </c>
      <c r="G938" s="41"/>
    </row>
    <row r="939" spans="1:7" ht="20.25" hidden="1" customHeight="1">
      <c r="A939" s="39">
        <v>2130506</v>
      </c>
      <c r="B939" s="40" t="s">
        <v>521</v>
      </c>
      <c r="C939" s="41"/>
      <c r="D939" s="47">
        <f t="shared" si="28"/>
        <v>0</v>
      </c>
      <c r="E939" s="41"/>
      <c r="F939" s="47">
        <f t="shared" si="29"/>
        <v>0</v>
      </c>
      <c r="G939" s="41"/>
    </row>
    <row r="940" spans="1:7" ht="20.25" hidden="1" customHeight="1">
      <c r="A940" s="39">
        <v>2130507</v>
      </c>
      <c r="B940" s="40" t="s">
        <v>1016</v>
      </c>
      <c r="C940" s="41"/>
      <c r="D940" s="47">
        <f t="shared" si="28"/>
        <v>0</v>
      </c>
      <c r="E940" s="41"/>
      <c r="F940" s="47">
        <f t="shared" si="29"/>
        <v>0</v>
      </c>
      <c r="G940" s="41"/>
    </row>
    <row r="941" spans="1:7" ht="20.25" hidden="1" customHeight="1">
      <c r="A941" s="39">
        <v>2130508</v>
      </c>
      <c r="B941" s="40" t="s">
        <v>522</v>
      </c>
      <c r="C941" s="41"/>
      <c r="D941" s="47">
        <f t="shared" si="28"/>
        <v>0</v>
      </c>
      <c r="E941" s="41"/>
      <c r="F941" s="47">
        <f t="shared" si="29"/>
        <v>0</v>
      </c>
      <c r="G941" s="41"/>
    </row>
    <row r="942" spans="1:7" ht="20.25" hidden="1" customHeight="1">
      <c r="A942" s="39">
        <v>2130550</v>
      </c>
      <c r="B942" s="40" t="s">
        <v>27</v>
      </c>
      <c r="C942" s="41"/>
      <c r="D942" s="47">
        <f t="shared" si="28"/>
        <v>0</v>
      </c>
      <c r="E942" s="41"/>
      <c r="F942" s="47">
        <f t="shared" si="29"/>
        <v>0</v>
      </c>
      <c r="G942" s="41"/>
    </row>
    <row r="943" spans="1:7" ht="20.25" customHeight="1">
      <c r="A943" s="39">
        <v>2130599</v>
      </c>
      <c r="B943" s="40" t="s">
        <v>1017</v>
      </c>
      <c r="C943" s="41">
        <v>2546</v>
      </c>
      <c r="D943" s="35">
        <f t="shared" si="28"/>
        <v>0</v>
      </c>
      <c r="E943" s="41">
        <v>2546</v>
      </c>
      <c r="F943" s="47">
        <f t="shared" si="29"/>
        <v>-2088</v>
      </c>
      <c r="G943" s="41">
        <v>458</v>
      </c>
    </row>
    <row r="944" spans="1:7" ht="20.25" customHeight="1">
      <c r="A944" s="36">
        <v>21307</v>
      </c>
      <c r="B944" s="36" t="s">
        <v>1018</v>
      </c>
      <c r="C944" s="38">
        <f>SUM(C945:C950)</f>
        <v>0</v>
      </c>
      <c r="D944" s="47">
        <f t="shared" si="28"/>
        <v>0</v>
      </c>
      <c r="E944" s="38">
        <f>SUM(E945:E950)</f>
        <v>0</v>
      </c>
      <c r="F944" s="47">
        <f t="shared" si="29"/>
        <v>1</v>
      </c>
      <c r="G944" s="38">
        <f>SUM(G945:G950)</f>
        <v>1</v>
      </c>
    </row>
    <row r="945" spans="1:7" ht="20.25" hidden="1" customHeight="1">
      <c r="A945" s="39">
        <v>2130701</v>
      </c>
      <c r="B945" s="40" t="s">
        <v>1019</v>
      </c>
      <c r="C945" s="41"/>
      <c r="D945" s="47">
        <f t="shared" si="28"/>
        <v>0</v>
      </c>
      <c r="E945" s="41"/>
      <c r="F945" s="47">
        <f t="shared" si="29"/>
        <v>0</v>
      </c>
      <c r="G945" s="41"/>
    </row>
    <row r="946" spans="1:7" ht="20.25" hidden="1" customHeight="1">
      <c r="A946" s="39">
        <v>2130704</v>
      </c>
      <c r="B946" s="40" t="s">
        <v>523</v>
      </c>
      <c r="C946" s="41"/>
      <c r="D946" s="47">
        <f t="shared" si="28"/>
        <v>0</v>
      </c>
      <c r="E946" s="41"/>
      <c r="F946" s="47">
        <f t="shared" si="29"/>
        <v>0</v>
      </c>
      <c r="G946" s="41"/>
    </row>
    <row r="947" spans="1:7" ht="20.25" customHeight="1">
      <c r="A947" s="39">
        <v>2130705</v>
      </c>
      <c r="B947" s="40" t="s">
        <v>524</v>
      </c>
      <c r="C947" s="41"/>
      <c r="D947" s="47">
        <f t="shared" si="28"/>
        <v>0</v>
      </c>
      <c r="E947" s="41"/>
      <c r="F947" s="47">
        <f t="shared" si="29"/>
        <v>1</v>
      </c>
      <c r="G947" s="41">
        <v>1</v>
      </c>
    </row>
    <row r="948" spans="1:7" ht="20.25" hidden="1" customHeight="1">
      <c r="A948" s="39">
        <v>2130706</v>
      </c>
      <c r="B948" s="40" t="s">
        <v>525</v>
      </c>
      <c r="C948" s="41"/>
      <c r="D948" s="47">
        <f t="shared" si="28"/>
        <v>0</v>
      </c>
      <c r="E948" s="41"/>
      <c r="F948" s="47">
        <f t="shared" si="29"/>
        <v>0</v>
      </c>
      <c r="G948" s="41"/>
    </row>
    <row r="949" spans="1:7" ht="20.25" hidden="1" customHeight="1">
      <c r="A949" s="39">
        <v>2130707</v>
      </c>
      <c r="B949" s="40" t="s">
        <v>526</v>
      </c>
      <c r="C949" s="41"/>
      <c r="D949" s="47">
        <f t="shared" si="28"/>
        <v>0</v>
      </c>
      <c r="E949" s="41"/>
      <c r="F949" s="47">
        <f t="shared" si="29"/>
        <v>0</v>
      </c>
      <c r="G949" s="41"/>
    </row>
    <row r="950" spans="1:7" ht="20.25" hidden="1" customHeight="1">
      <c r="A950" s="39">
        <v>2130799</v>
      </c>
      <c r="B950" s="40" t="s">
        <v>527</v>
      </c>
      <c r="C950" s="41"/>
      <c r="D950" s="47">
        <f t="shared" si="28"/>
        <v>0</v>
      </c>
      <c r="E950" s="41"/>
      <c r="F950" s="47">
        <f t="shared" si="29"/>
        <v>0</v>
      </c>
      <c r="G950" s="41"/>
    </row>
    <row r="951" spans="1:7" ht="20.25" customHeight="1">
      <c r="A951" s="36">
        <v>21308</v>
      </c>
      <c r="B951" s="36" t="s">
        <v>1020</v>
      </c>
      <c r="C951" s="38">
        <f>SUM(C952:C956)</f>
        <v>570</v>
      </c>
      <c r="D951" s="47">
        <f t="shared" si="28"/>
        <v>0</v>
      </c>
      <c r="E951" s="38">
        <f>SUM(E952:E956)</f>
        <v>570</v>
      </c>
      <c r="F951" s="35">
        <f t="shared" si="29"/>
        <v>898</v>
      </c>
      <c r="G951" s="38">
        <f>SUM(G952:G956)</f>
        <v>1468</v>
      </c>
    </row>
    <row r="952" spans="1:7" ht="20.25" hidden="1" customHeight="1">
      <c r="A952" s="39">
        <v>2130801</v>
      </c>
      <c r="B952" s="40" t="s">
        <v>528</v>
      </c>
      <c r="C952" s="41"/>
      <c r="D952" s="47">
        <f t="shared" si="28"/>
        <v>0</v>
      </c>
      <c r="E952" s="41"/>
      <c r="F952" s="47">
        <f t="shared" si="29"/>
        <v>0</v>
      </c>
      <c r="G952" s="41"/>
    </row>
    <row r="953" spans="1:7" ht="20.25" customHeight="1">
      <c r="A953" s="39">
        <v>2130803</v>
      </c>
      <c r="B953" s="40" t="s">
        <v>529</v>
      </c>
      <c r="C953" s="41">
        <v>420</v>
      </c>
      <c r="D953" s="47">
        <f t="shared" si="28"/>
        <v>0</v>
      </c>
      <c r="E953" s="41">
        <v>420</v>
      </c>
      <c r="F953" s="47">
        <f t="shared" si="29"/>
        <v>1041</v>
      </c>
      <c r="G953" s="41">
        <v>1461</v>
      </c>
    </row>
    <row r="954" spans="1:7" ht="20.25" customHeight="1">
      <c r="A954" s="39">
        <v>2130804</v>
      </c>
      <c r="B954" s="40" t="s">
        <v>1021</v>
      </c>
      <c r="C954" s="41">
        <v>150</v>
      </c>
      <c r="D954" s="35">
        <f t="shared" si="28"/>
        <v>0</v>
      </c>
      <c r="E954" s="41">
        <v>150</v>
      </c>
      <c r="F954" s="47">
        <f t="shared" si="29"/>
        <v>-143</v>
      </c>
      <c r="G954" s="41">
        <v>7</v>
      </c>
    </row>
    <row r="955" spans="1:7" ht="20.25" hidden="1" customHeight="1">
      <c r="A955" s="39">
        <v>2130805</v>
      </c>
      <c r="B955" s="40" t="s">
        <v>530</v>
      </c>
      <c r="C955" s="41"/>
      <c r="D955" s="47">
        <f t="shared" si="28"/>
        <v>0</v>
      </c>
      <c r="E955" s="41"/>
      <c r="F955" s="47">
        <f t="shared" si="29"/>
        <v>0</v>
      </c>
      <c r="G955" s="41"/>
    </row>
    <row r="956" spans="1:7" ht="20.25" hidden="1" customHeight="1">
      <c r="A956" s="39">
        <v>2130899</v>
      </c>
      <c r="B956" s="40" t="s">
        <v>531</v>
      </c>
      <c r="C956" s="41"/>
      <c r="D956" s="47">
        <f t="shared" si="28"/>
        <v>0</v>
      </c>
      <c r="E956" s="41"/>
      <c r="F956" s="47">
        <f t="shared" si="29"/>
        <v>0</v>
      </c>
      <c r="G956" s="41"/>
    </row>
    <row r="957" spans="1:7" ht="30" hidden="1" customHeight="1">
      <c r="A957" s="36">
        <v>21309</v>
      </c>
      <c r="B957" s="36" t="s">
        <v>1022</v>
      </c>
      <c r="C957" s="38">
        <f>SUM(C958:C959)</f>
        <v>0</v>
      </c>
      <c r="D957" s="47">
        <f t="shared" si="28"/>
        <v>0</v>
      </c>
      <c r="E957" s="38">
        <f>SUM(E958:E959)</f>
        <v>0</v>
      </c>
      <c r="F957" s="47">
        <f t="shared" si="29"/>
        <v>0</v>
      </c>
      <c r="G957" s="38">
        <f>SUM(G958:G959)</f>
        <v>0</v>
      </c>
    </row>
    <row r="958" spans="1:7" ht="20.25" hidden="1" customHeight="1">
      <c r="A958" s="39">
        <v>2130901</v>
      </c>
      <c r="B958" s="40" t="s">
        <v>532</v>
      </c>
      <c r="C958" s="41"/>
      <c r="D958" s="47">
        <f t="shared" si="28"/>
        <v>0</v>
      </c>
      <c r="E958" s="41"/>
      <c r="F958" s="47">
        <f t="shared" si="29"/>
        <v>0</v>
      </c>
      <c r="G958" s="41"/>
    </row>
    <row r="959" spans="1:7" ht="20.25" hidden="1" customHeight="1">
      <c r="A959" s="39">
        <v>2130999</v>
      </c>
      <c r="B959" s="40" t="s">
        <v>533</v>
      </c>
      <c r="C959" s="41"/>
      <c r="D959" s="47">
        <f t="shared" si="28"/>
        <v>0</v>
      </c>
      <c r="E959" s="41"/>
      <c r="F959" s="47">
        <f t="shared" si="29"/>
        <v>0</v>
      </c>
      <c r="G959" s="41"/>
    </row>
    <row r="960" spans="1:7" ht="20.25" customHeight="1">
      <c r="A960" s="36">
        <v>21399</v>
      </c>
      <c r="B960" s="36" t="s">
        <v>1023</v>
      </c>
      <c r="C960" s="38">
        <f>SUM(C961:C962)</f>
        <v>4</v>
      </c>
      <c r="D960" s="47">
        <f t="shared" si="28"/>
        <v>0</v>
      </c>
      <c r="E960" s="38">
        <f>SUM(E961:E962)</f>
        <v>4</v>
      </c>
      <c r="F960" s="35">
        <f t="shared" si="29"/>
        <v>-4</v>
      </c>
      <c r="G960" s="38">
        <f>SUM(G961:G962)</f>
        <v>0</v>
      </c>
    </row>
    <row r="961" spans="1:7" ht="20.25" hidden="1" customHeight="1">
      <c r="A961" s="39">
        <v>2139901</v>
      </c>
      <c r="B961" s="40" t="s">
        <v>534</v>
      </c>
      <c r="C961" s="41"/>
      <c r="D961" s="35">
        <f t="shared" si="28"/>
        <v>0</v>
      </c>
      <c r="E961" s="41"/>
      <c r="F961" s="35">
        <f t="shared" si="29"/>
        <v>0</v>
      </c>
      <c r="G961" s="41"/>
    </row>
    <row r="962" spans="1:7" ht="20.25" customHeight="1">
      <c r="A962" s="39">
        <v>2139999</v>
      </c>
      <c r="B962" s="40" t="s">
        <v>535</v>
      </c>
      <c r="C962" s="41">
        <v>4</v>
      </c>
      <c r="D962" s="47">
        <f t="shared" si="28"/>
        <v>0</v>
      </c>
      <c r="E962" s="41">
        <v>4</v>
      </c>
      <c r="F962" s="47">
        <f t="shared" si="29"/>
        <v>-4</v>
      </c>
      <c r="G962" s="41"/>
    </row>
    <row r="963" spans="1:7" ht="20.25" customHeight="1">
      <c r="A963" s="36">
        <v>214</v>
      </c>
      <c r="B963" s="36" t="s">
        <v>536</v>
      </c>
      <c r="C963" s="38">
        <f t="shared" ref="C963" si="30">C964+C986+C996+C1006+C1013+C1018</f>
        <v>5384</v>
      </c>
      <c r="D963" s="47">
        <f t="shared" si="28"/>
        <v>0</v>
      </c>
      <c r="E963" s="38">
        <f t="shared" ref="E963:G963" si="31">E964+E986+E996+E1006+E1013+E1018</f>
        <v>5384</v>
      </c>
      <c r="F963" s="35">
        <f t="shared" si="29"/>
        <v>10368</v>
      </c>
      <c r="G963" s="38">
        <f t="shared" si="31"/>
        <v>15752</v>
      </c>
    </row>
    <row r="964" spans="1:7" ht="20.25" customHeight="1">
      <c r="A964" s="36">
        <v>21401</v>
      </c>
      <c r="B964" s="36" t="s">
        <v>1024</v>
      </c>
      <c r="C964" s="38">
        <f>SUM(C965:C985)</f>
        <v>4540</v>
      </c>
      <c r="D964" s="47">
        <f t="shared" si="28"/>
        <v>0</v>
      </c>
      <c r="E964" s="38">
        <f>SUM(E965:E985)</f>
        <v>4540</v>
      </c>
      <c r="F964" s="35">
        <f t="shared" si="29"/>
        <v>10063</v>
      </c>
      <c r="G964" s="38">
        <f>SUM(G965:G985)</f>
        <v>14603</v>
      </c>
    </row>
    <row r="965" spans="1:7" ht="20.25" customHeight="1">
      <c r="A965" s="39">
        <v>2140101</v>
      </c>
      <c r="B965" s="40" t="s">
        <v>18</v>
      </c>
      <c r="C965" s="41">
        <v>916</v>
      </c>
      <c r="D965" s="47">
        <f t="shared" si="28"/>
        <v>0</v>
      </c>
      <c r="E965" s="41">
        <v>916</v>
      </c>
      <c r="F965" s="47">
        <f t="shared" si="29"/>
        <v>-91</v>
      </c>
      <c r="G965" s="41">
        <v>825</v>
      </c>
    </row>
    <row r="966" spans="1:7" ht="20.25" customHeight="1">
      <c r="A966" s="39">
        <v>2140102</v>
      </c>
      <c r="B966" s="40" t="s">
        <v>19</v>
      </c>
      <c r="C966" s="41">
        <v>32</v>
      </c>
      <c r="D966" s="47">
        <f t="shared" si="28"/>
        <v>0</v>
      </c>
      <c r="E966" s="41">
        <v>32</v>
      </c>
      <c r="F966" s="47">
        <f t="shared" si="29"/>
        <v>-1</v>
      </c>
      <c r="G966" s="41">
        <v>31</v>
      </c>
    </row>
    <row r="967" spans="1:7" ht="20.25" customHeight="1">
      <c r="A967" s="39">
        <v>2140103</v>
      </c>
      <c r="B967" s="40" t="s">
        <v>20</v>
      </c>
      <c r="C967" s="41">
        <v>264</v>
      </c>
      <c r="D967" s="47">
        <f t="shared" si="28"/>
        <v>0</v>
      </c>
      <c r="E967" s="41">
        <v>264</v>
      </c>
      <c r="F967" s="47">
        <f t="shared" si="29"/>
        <v>247</v>
      </c>
      <c r="G967" s="41">
        <v>511</v>
      </c>
    </row>
    <row r="968" spans="1:7" ht="20.25" customHeight="1">
      <c r="A968" s="39">
        <v>2140104</v>
      </c>
      <c r="B968" s="40" t="s">
        <v>537</v>
      </c>
      <c r="C968" s="41">
        <v>1300</v>
      </c>
      <c r="D968" s="35">
        <f t="shared" ref="D968:D1031" si="32">E968-C968</f>
        <v>0</v>
      </c>
      <c r="E968" s="41">
        <v>1300</v>
      </c>
      <c r="F968" s="47">
        <f t="shared" ref="F968:F1031" si="33">G968-E968</f>
        <v>10475</v>
      </c>
      <c r="G968" s="41">
        <v>11775</v>
      </c>
    </row>
    <row r="969" spans="1:7" ht="20.25" customHeight="1">
      <c r="A969" s="39">
        <v>2140106</v>
      </c>
      <c r="B969" s="40" t="s">
        <v>538</v>
      </c>
      <c r="C969" s="41">
        <v>1444</v>
      </c>
      <c r="D969" s="47">
        <f t="shared" si="32"/>
        <v>0</v>
      </c>
      <c r="E969" s="41">
        <v>1444</v>
      </c>
      <c r="F969" s="47">
        <f t="shared" si="33"/>
        <v>-893</v>
      </c>
      <c r="G969" s="41">
        <v>551</v>
      </c>
    </row>
    <row r="970" spans="1:7" ht="20.25" hidden="1" customHeight="1">
      <c r="A970" s="39">
        <v>2140109</v>
      </c>
      <c r="B970" s="40" t="s">
        <v>539</v>
      </c>
      <c r="C970" s="41">
        <v>0</v>
      </c>
      <c r="D970" s="47">
        <f t="shared" si="32"/>
        <v>0</v>
      </c>
      <c r="E970" s="41">
        <v>0</v>
      </c>
      <c r="F970" s="47">
        <f t="shared" si="33"/>
        <v>0</v>
      </c>
      <c r="G970" s="41">
        <v>0</v>
      </c>
    </row>
    <row r="971" spans="1:7" ht="20.25" customHeight="1">
      <c r="A971" s="39">
        <v>2140110</v>
      </c>
      <c r="B971" s="40" t="s">
        <v>540</v>
      </c>
      <c r="C971" s="41">
        <v>74</v>
      </c>
      <c r="D971" s="35">
        <f t="shared" si="32"/>
        <v>0</v>
      </c>
      <c r="E971" s="41">
        <v>74</v>
      </c>
      <c r="F971" s="47">
        <f t="shared" si="33"/>
        <v>388</v>
      </c>
      <c r="G971" s="41">
        <v>462</v>
      </c>
    </row>
    <row r="972" spans="1:7" ht="20.25" hidden="1" customHeight="1">
      <c r="A972" s="39">
        <v>2140111</v>
      </c>
      <c r="B972" s="40" t="s">
        <v>541</v>
      </c>
      <c r="C972" s="41">
        <v>0</v>
      </c>
      <c r="D972" s="47">
        <f t="shared" si="32"/>
        <v>0</v>
      </c>
      <c r="E972" s="41">
        <v>0</v>
      </c>
      <c r="F972" s="47">
        <f t="shared" si="33"/>
        <v>0</v>
      </c>
      <c r="G972" s="41">
        <v>0</v>
      </c>
    </row>
    <row r="973" spans="1:7" ht="20.25" hidden="1" customHeight="1">
      <c r="A973" s="39">
        <v>2140112</v>
      </c>
      <c r="B973" s="40" t="s">
        <v>542</v>
      </c>
      <c r="C973" s="41">
        <v>0</v>
      </c>
      <c r="D973" s="47">
        <f t="shared" si="32"/>
        <v>0</v>
      </c>
      <c r="E973" s="41">
        <v>0</v>
      </c>
      <c r="F973" s="47">
        <f t="shared" si="33"/>
        <v>0</v>
      </c>
      <c r="G973" s="41">
        <v>0</v>
      </c>
    </row>
    <row r="974" spans="1:7" ht="20.25" hidden="1" customHeight="1">
      <c r="A974" s="39">
        <v>2140114</v>
      </c>
      <c r="B974" s="40" t="s">
        <v>543</v>
      </c>
      <c r="C974" s="41">
        <v>0</v>
      </c>
      <c r="D974" s="35">
        <f t="shared" si="32"/>
        <v>0</v>
      </c>
      <c r="E974" s="41">
        <v>0</v>
      </c>
      <c r="F974" s="35">
        <f t="shared" si="33"/>
        <v>0</v>
      </c>
      <c r="G974" s="41">
        <v>0</v>
      </c>
    </row>
    <row r="975" spans="1:7" ht="20.25" hidden="1" customHeight="1">
      <c r="A975" s="39">
        <v>2140122</v>
      </c>
      <c r="B975" s="40" t="s">
        <v>544</v>
      </c>
      <c r="C975" s="41">
        <v>0</v>
      </c>
      <c r="D975" s="35">
        <f t="shared" si="32"/>
        <v>0</v>
      </c>
      <c r="E975" s="41">
        <v>0</v>
      </c>
      <c r="F975" s="35">
        <f t="shared" si="33"/>
        <v>0</v>
      </c>
      <c r="G975" s="41">
        <v>0</v>
      </c>
    </row>
    <row r="976" spans="1:7" ht="20.25" hidden="1" customHeight="1">
      <c r="A976" s="39">
        <v>2140123</v>
      </c>
      <c r="B976" s="40" t="s">
        <v>545</v>
      </c>
      <c r="C976" s="41">
        <v>0</v>
      </c>
      <c r="D976" s="47">
        <f t="shared" si="32"/>
        <v>0</v>
      </c>
      <c r="E976" s="41">
        <v>0</v>
      </c>
      <c r="F976" s="47">
        <f t="shared" si="33"/>
        <v>0</v>
      </c>
      <c r="G976" s="41">
        <v>0</v>
      </c>
    </row>
    <row r="977" spans="1:7" ht="20.25" hidden="1" customHeight="1">
      <c r="A977" s="39">
        <v>2140127</v>
      </c>
      <c r="B977" s="40" t="s">
        <v>546</v>
      </c>
      <c r="C977" s="41">
        <v>0</v>
      </c>
      <c r="D977" s="47">
        <f t="shared" si="32"/>
        <v>0</v>
      </c>
      <c r="E977" s="41">
        <v>0</v>
      </c>
      <c r="F977" s="47">
        <f t="shared" si="33"/>
        <v>0</v>
      </c>
      <c r="G977" s="41">
        <v>0</v>
      </c>
    </row>
    <row r="978" spans="1:7" ht="20.25" customHeight="1">
      <c r="A978" s="39">
        <v>2140128</v>
      </c>
      <c r="B978" s="40" t="s">
        <v>547</v>
      </c>
      <c r="C978" s="41">
        <v>63</v>
      </c>
      <c r="D978" s="47">
        <f t="shared" si="32"/>
        <v>0</v>
      </c>
      <c r="E978" s="41">
        <v>63</v>
      </c>
      <c r="F978" s="47">
        <f t="shared" si="33"/>
        <v>0</v>
      </c>
      <c r="G978" s="41">
        <v>63</v>
      </c>
    </row>
    <row r="979" spans="1:7" ht="20.25" hidden="1" customHeight="1">
      <c r="A979" s="39">
        <v>2140129</v>
      </c>
      <c r="B979" s="40" t="s">
        <v>548</v>
      </c>
      <c r="C979" s="41">
        <v>0</v>
      </c>
      <c r="D979" s="47">
        <f t="shared" si="32"/>
        <v>0</v>
      </c>
      <c r="E979" s="41">
        <v>0</v>
      </c>
      <c r="F979" s="47">
        <f t="shared" si="33"/>
        <v>0</v>
      </c>
      <c r="G979" s="41">
        <v>0</v>
      </c>
    </row>
    <row r="980" spans="1:7" ht="20.25" hidden="1" customHeight="1">
      <c r="A980" s="39">
        <v>2140130</v>
      </c>
      <c r="B980" s="40" t="s">
        <v>549</v>
      </c>
      <c r="C980" s="41">
        <v>0</v>
      </c>
      <c r="D980" s="47">
        <f t="shared" si="32"/>
        <v>0</v>
      </c>
      <c r="E980" s="41">
        <v>0</v>
      </c>
      <c r="F980" s="47">
        <f t="shared" si="33"/>
        <v>0</v>
      </c>
      <c r="G980" s="41">
        <v>0</v>
      </c>
    </row>
    <row r="981" spans="1:7" ht="20.25" customHeight="1">
      <c r="A981" s="39">
        <v>2140131</v>
      </c>
      <c r="B981" s="40" t="s">
        <v>550</v>
      </c>
      <c r="C981" s="41">
        <v>26</v>
      </c>
      <c r="D981" s="47">
        <f t="shared" si="32"/>
        <v>0</v>
      </c>
      <c r="E981" s="41">
        <v>26</v>
      </c>
      <c r="F981" s="47">
        <f t="shared" si="33"/>
        <v>0</v>
      </c>
      <c r="G981" s="41">
        <v>26</v>
      </c>
    </row>
    <row r="982" spans="1:7" ht="20.25" hidden="1" customHeight="1">
      <c r="A982" s="39">
        <v>2140133</v>
      </c>
      <c r="B982" s="40" t="s">
        <v>551</v>
      </c>
      <c r="C982" s="41">
        <v>0</v>
      </c>
      <c r="D982" s="47">
        <f t="shared" si="32"/>
        <v>0</v>
      </c>
      <c r="E982" s="41">
        <v>0</v>
      </c>
      <c r="F982" s="47">
        <f t="shared" si="33"/>
        <v>0</v>
      </c>
      <c r="G982" s="41">
        <v>0</v>
      </c>
    </row>
    <row r="983" spans="1:7" ht="20.25" hidden="1" customHeight="1">
      <c r="A983" s="39">
        <v>2140136</v>
      </c>
      <c r="B983" s="40" t="s">
        <v>552</v>
      </c>
      <c r="C983" s="41">
        <v>0</v>
      </c>
      <c r="D983" s="47">
        <f t="shared" si="32"/>
        <v>0</v>
      </c>
      <c r="E983" s="41">
        <v>0</v>
      </c>
      <c r="F983" s="47">
        <f t="shared" si="33"/>
        <v>0</v>
      </c>
      <c r="G983" s="41">
        <v>0</v>
      </c>
    </row>
    <row r="984" spans="1:7" ht="20.25" hidden="1" customHeight="1">
      <c r="A984" s="39">
        <v>2140138</v>
      </c>
      <c r="B984" s="40" t="s">
        <v>553</v>
      </c>
      <c r="C984" s="41">
        <v>0</v>
      </c>
      <c r="D984" s="47">
        <f t="shared" si="32"/>
        <v>0</v>
      </c>
      <c r="E984" s="41">
        <v>0</v>
      </c>
      <c r="F984" s="47">
        <f t="shared" si="33"/>
        <v>0</v>
      </c>
      <c r="G984" s="41">
        <v>0</v>
      </c>
    </row>
    <row r="985" spans="1:7" ht="20.25" customHeight="1">
      <c r="A985" s="39">
        <v>2140199</v>
      </c>
      <c r="B985" s="40" t="s">
        <v>554</v>
      </c>
      <c r="C985" s="41">
        <v>421</v>
      </c>
      <c r="D985" s="47">
        <f t="shared" si="32"/>
        <v>0</v>
      </c>
      <c r="E985" s="41">
        <v>421</v>
      </c>
      <c r="F985" s="47">
        <f t="shared" si="33"/>
        <v>-62</v>
      </c>
      <c r="G985" s="41">
        <v>359</v>
      </c>
    </row>
    <row r="986" spans="1:7" ht="20.25" hidden="1" customHeight="1">
      <c r="A986" s="36">
        <v>21402</v>
      </c>
      <c r="B986" s="36" t="s">
        <v>1025</v>
      </c>
      <c r="C986" s="38">
        <f>SUM(C987:C995)</f>
        <v>0</v>
      </c>
      <c r="D986" s="47">
        <f t="shared" si="32"/>
        <v>0</v>
      </c>
      <c r="E986" s="38">
        <f>SUM(E987:E995)</f>
        <v>0</v>
      </c>
      <c r="F986" s="47">
        <f t="shared" si="33"/>
        <v>0</v>
      </c>
      <c r="G986" s="38">
        <f>SUM(G987:G995)</f>
        <v>0</v>
      </c>
    </row>
    <row r="987" spans="1:7" ht="20.25" hidden="1" customHeight="1">
      <c r="A987" s="39">
        <v>2140201</v>
      </c>
      <c r="B987" s="40" t="s">
        <v>18</v>
      </c>
      <c r="C987" s="41"/>
      <c r="D987" s="47">
        <f t="shared" si="32"/>
        <v>0</v>
      </c>
      <c r="E987" s="41"/>
      <c r="F987" s="47">
        <f t="shared" si="33"/>
        <v>0</v>
      </c>
      <c r="G987" s="41"/>
    </row>
    <row r="988" spans="1:7" ht="20.25" hidden="1" customHeight="1">
      <c r="A988" s="39">
        <v>2140202</v>
      </c>
      <c r="B988" s="40" t="s">
        <v>19</v>
      </c>
      <c r="C988" s="41"/>
      <c r="D988" s="47">
        <f t="shared" si="32"/>
        <v>0</v>
      </c>
      <c r="E988" s="41"/>
      <c r="F988" s="47">
        <f t="shared" si="33"/>
        <v>0</v>
      </c>
      <c r="G988" s="41"/>
    </row>
    <row r="989" spans="1:7" ht="20.25" hidden="1" customHeight="1">
      <c r="A989" s="39">
        <v>2140203</v>
      </c>
      <c r="B989" s="40" t="s">
        <v>20</v>
      </c>
      <c r="C989" s="41"/>
      <c r="D989" s="47">
        <f t="shared" si="32"/>
        <v>0</v>
      </c>
      <c r="E989" s="41"/>
      <c r="F989" s="47">
        <f t="shared" si="33"/>
        <v>0</v>
      </c>
      <c r="G989" s="41"/>
    </row>
    <row r="990" spans="1:7" ht="20.25" hidden="1" customHeight="1">
      <c r="A990" s="39">
        <v>2140204</v>
      </c>
      <c r="B990" s="40" t="s">
        <v>555</v>
      </c>
      <c r="C990" s="41"/>
      <c r="D990" s="47">
        <f t="shared" si="32"/>
        <v>0</v>
      </c>
      <c r="E990" s="41"/>
      <c r="F990" s="47">
        <f t="shared" si="33"/>
        <v>0</v>
      </c>
      <c r="G990" s="41"/>
    </row>
    <row r="991" spans="1:7" ht="20.25" hidden="1" customHeight="1">
      <c r="A991" s="39">
        <v>2140205</v>
      </c>
      <c r="B991" s="40" t="s">
        <v>556</v>
      </c>
      <c r="C991" s="41"/>
      <c r="D991" s="47">
        <f t="shared" si="32"/>
        <v>0</v>
      </c>
      <c r="E991" s="41"/>
      <c r="F991" s="47">
        <f t="shared" si="33"/>
        <v>0</v>
      </c>
      <c r="G991" s="41"/>
    </row>
    <row r="992" spans="1:7" ht="20.25" hidden="1" customHeight="1">
      <c r="A992" s="39">
        <v>2140206</v>
      </c>
      <c r="B992" s="40" t="s">
        <v>557</v>
      </c>
      <c r="C992" s="41"/>
      <c r="D992" s="47">
        <f t="shared" si="32"/>
        <v>0</v>
      </c>
      <c r="E992" s="41"/>
      <c r="F992" s="47">
        <f t="shared" si="33"/>
        <v>0</v>
      </c>
      <c r="G992" s="41"/>
    </row>
    <row r="993" spans="1:7" ht="20.25" hidden="1" customHeight="1">
      <c r="A993" s="39">
        <v>2140207</v>
      </c>
      <c r="B993" s="40" t="s">
        <v>558</v>
      </c>
      <c r="C993" s="41"/>
      <c r="D993" s="47">
        <f t="shared" si="32"/>
        <v>0</v>
      </c>
      <c r="E993" s="41"/>
      <c r="F993" s="47">
        <f t="shared" si="33"/>
        <v>0</v>
      </c>
      <c r="G993" s="41"/>
    </row>
    <row r="994" spans="1:7" ht="20.25" hidden="1" customHeight="1">
      <c r="A994" s="39">
        <v>2140208</v>
      </c>
      <c r="B994" s="40" t="s">
        <v>559</v>
      </c>
      <c r="C994" s="41"/>
      <c r="D994" s="47">
        <f t="shared" si="32"/>
        <v>0</v>
      </c>
      <c r="E994" s="41"/>
      <c r="F994" s="47">
        <f t="shared" si="33"/>
        <v>0</v>
      </c>
      <c r="G994" s="41"/>
    </row>
    <row r="995" spans="1:7" ht="20.25" hidden="1" customHeight="1">
      <c r="A995" s="39">
        <v>2140299</v>
      </c>
      <c r="B995" s="40" t="s">
        <v>560</v>
      </c>
      <c r="C995" s="41"/>
      <c r="D995" s="47">
        <f t="shared" si="32"/>
        <v>0</v>
      </c>
      <c r="E995" s="41"/>
      <c r="F995" s="47">
        <f t="shared" si="33"/>
        <v>0</v>
      </c>
      <c r="G995" s="41"/>
    </row>
    <row r="996" spans="1:7" ht="20.25" hidden="1" customHeight="1">
      <c r="A996" s="36">
        <v>21403</v>
      </c>
      <c r="B996" s="36" t="s">
        <v>1026</v>
      </c>
      <c r="C996" s="38">
        <f>SUM(C997:C1005)</f>
        <v>0</v>
      </c>
      <c r="D996" s="47">
        <f t="shared" si="32"/>
        <v>0</v>
      </c>
      <c r="E996" s="38">
        <f>SUM(E997:E1005)</f>
        <v>0</v>
      </c>
      <c r="F996" s="47">
        <f t="shared" si="33"/>
        <v>0</v>
      </c>
      <c r="G996" s="38">
        <f>SUM(G997:G1005)</f>
        <v>0</v>
      </c>
    </row>
    <row r="997" spans="1:7" ht="20.25" hidden="1" customHeight="1">
      <c r="A997" s="39">
        <v>2140301</v>
      </c>
      <c r="B997" s="40" t="s">
        <v>18</v>
      </c>
      <c r="C997" s="41"/>
      <c r="D997" s="47">
        <f t="shared" si="32"/>
        <v>0</v>
      </c>
      <c r="E997" s="41"/>
      <c r="F997" s="47">
        <f t="shared" si="33"/>
        <v>0</v>
      </c>
      <c r="G997" s="41"/>
    </row>
    <row r="998" spans="1:7" ht="20.25" hidden="1" customHeight="1">
      <c r="A998" s="39">
        <v>2140302</v>
      </c>
      <c r="B998" s="40" t="s">
        <v>19</v>
      </c>
      <c r="C998" s="41"/>
      <c r="D998" s="35">
        <f t="shared" si="32"/>
        <v>0</v>
      </c>
      <c r="E998" s="41"/>
      <c r="F998" s="35">
        <f t="shared" si="33"/>
        <v>0</v>
      </c>
      <c r="G998" s="41"/>
    </row>
    <row r="999" spans="1:7" ht="20.25" hidden="1" customHeight="1">
      <c r="A999" s="39">
        <v>2140303</v>
      </c>
      <c r="B999" s="40" t="s">
        <v>20</v>
      </c>
      <c r="C999" s="41"/>
      <c r="D999" s="47">
        <f t="shared" si="32"/>
        <v>0</v>
      </c>
      <c r="E999" s="41"/>
      <c r="F999" s="47">
        <f t="shared" si="33"/>
        <v>0</v>
      </c>
      <c r="G999" s="41"/>
    </row>
    <row r="1000" spans="1:7" ht="20.25" hidden="1" customHeight="1">
      <c r="A1000" s="39">
        <v>2140304</v>
      </c>
      <c r="B1000" s="40" t="s">
        <v>561</v>
      </c>
      <c r="C1000" s="41"/>
      <c r="D1000" s="47">
        <f t="shared" si="32"/>
        <v>0</v>
      </c>
      <c r="E1000" s="41"/>
      <c r="F1000" s="47">
        <f t="shared" si="33"/>
        <v>0</v>
      </c>
      <c r="G1000" s="41"/>
    </row>
    <row r="1001" spans="1:7" ht="20.25" hidden="1" customHeight="1">
      <c r="A1001" s="39">
        <v>2140305</v>
      </c>
      <c r="B1001" s="40" t="s">
        <v>562</v>
      </c>
      <c r="C1001" s="41"/>
      <c r="D1001" s="47">
        <f t="shared" si="32"/>
        <v>0</v>
      </c>
      <c r="E1001" s="41"/>
      <c r="F1001" s="47">
        <f t="shared" si="33"/>
        <v>0</v>
      </c>
      <c r="G1001" s="41"/>
    </row>
    <row r="1002" spans="1:7" ht="20.25" hidden="1" customHeight="1">
      <c r="A1002" s="39">
        <v>2140306</v>
      </c>
      <c r="B1002" s="40" t="s">
        <v>563</v>
      </c>
      <c r="C1002" s="41"/>
      <c r="D1002" s="47">
        <f t="shared" si="32"/>
        <v>0</v>
      </c>
      <c r="E1002" s="41"/>
      <c r="F1002" s="47">
        <f t="shared" si="33"/>
        <v>0</v>
      </c>
      <c r="G1002" s="41"/>
    </row>
    <row r="1003" spans="1:7" ht="20.25" hidden="1" customHeight="1">
      <c r="A1003" s="39">
        <v>2140307</v>
      </c>
      <c r="B1003" s="40" t="s">
        <v>564</v>
      </c>
      <c r="C1003" s="41"/>
      <c r="D1003" s="47">
        <f t="shared" si="32"/>
        <v>0</v>
      </c>
      <c r="E1003" s="41"/>
      <c r="F1003" s="47">
        <f t="shared" si="33"/>
        <v>0</v>
      </c>
      <c r="G1003" s="41"/>
    </row>
    <row r="1004" spans="1:7" ht="20.25" hidden="1" customHeight="1">
      <c r="A1004" s="39">
        <v>2140308</v>
      </c>
      <c r="B1004" s="40" t="s">
        <v>565</v>
      </c>
      <c r="C1004" s="41"/>
      <c r="D1004" s="47">
        <f t="shared" si="32"/>
        <v>0</v>
      </c>
      <c r="E1004" s="41"/>
      <c r="F1004" s="47">
        <f t="shared" si="33"/>
        <v>0</v>
      </c>
      <c r="G1004" s="41"/>
    </row>
    <row r="1005" spans="1:7" ht="20.25" hidden="1" customHeight="1">
      <c r="A1005" s="39">
        <v>2140399</v>
      </c>
      <c r="B1005" s="40" t="s">
        <v>566</v>
      </c>
      <c r="C1005" s="41"/>
      <c r="D1005" s="47">
        <f t="shared" si="32"/>
        <v>0</v>
      </c>
      <c r="E1005" s="41"/>
      <c r="F1005" s="47">
        <f t="shared" si="33"/>
        <v>0</v>
      </c>
      <c r="G1005" s="41"/>
    </row>
    <row r="1006" spans="1:7" ht="20.25" hidden="1" customHeight="1">
      <c r="A1006" s="36">
        <v>21405</v>
      </c>
      <c r="B1006" s="36" t="s">
        <v>1027</v>
      </c>
      <c r="C1006" s="38">
        <f>SUM(C1007:C1012)</f>
        <v>0</v>
      </c>
      <c r="D1006" s="47">
        <f t="shared" si="32"/>
        <v>0</v>
      </c>
      <c r="E1006" s="38">
        <f>SUM(E1007:E1012)</f>
        <v>0</v>
      </c>
      <c r="F1006" s="47">
        <f t="shared" si="33"/>
        <v>0</v>
      </c>
      <c r="G1006" s="38">
        <f>SUM(G1007:G1012)</f>
        <v>0</v>
      </c>
    </row>
    <row r="1007" spans="1:7" ht="20.25" hidden="1" customHeight="1">
      <c r="A1007" s="39">
        <v>2140501</v>
      </c>
      <c r="B1007" s="40" t="s">
        <v>18</v>
      </c>
      <c r="C1007" s="41"/>
      <c r="D1007" s="47">
        <f t="shared" si="32"/>
        <v>0</v>
      </c>
      <c r="E1007" s="41"/>
      <c r="F1007" s="47">
        <f t="shared" si="33"/>
        <v>0</v>
      </c>
      <c r="G1007" s="41"/>
    </row>
    <row r="1008" spans="1:7" ht="20.25" hidden="1" customHeight="1">
      <c r="A1008" s="39">
        <v>2140502</v>
      </c>
      <c r="B1008" s="40" t="s">
        <v>19</v>
      </c>
      <c r="C1008" s="41"/>
      <c r="D1008" s="35">
        <f t="shared" si="32"/>
        <v>0</v>
      </c>
      <c r="E1008" s="41"/>
      <c r="F1008" s="35">
        <f t="shared" si="33"/>
        <v>0</v>
      </c>
      <c r="G1008" s="41"/>
    </row>
    <row r="1009" spans="1:7" ht="20.25" hidden="1" customHeight="1">
      <c r="A1009" s="39">
        <v>2140503</v>
      </c>
      <c r="B1009" s="40" t="s">
        <v>20</v>
      </c>
      <c r="C1009" s="41"/>
      <c r="D1009" s="47">
        <f t="shared" si="32"/>
        <v>0</v>
      </c>
      <c r="E1009" s="41"/>
      <c r="F1009" s="47">
        <f t="shared" si="33"/>
        <v>0</v>
      </c>
      <c r="G1009" s="41"/>
    </row>
    <row r="1010" spans="1:7" ht="20.25" hidden="1" customHeight="1">
      <c r="A1010" s="39">
        <v>2140504</v>
      </c>
      <c r="B1010" s="40" t="s">
        <v>559</v>
      </c>
      <c r="C1010" s="41"/>
      <c r="D1010" s="47">
        <f t="shared" si="32"/>
        <v>0</v>
      </c>
      <c r="E1010" s="41"/>
      <c r="F1010" s="47">
        <f t="shared" si="33"/>
        <v>0</v>
      </c>
      <c r="G1010" s="41"/>
    </row>
    <row r="1011" spans="1:7" ht="20.25" hidden="1" customHeight="1">
      <c r="A1011" s="39">
        <v>2140505</v>
      </c>
      <c r="B1011" s="40" t="s">
        <v>567</v>
      </c>
      <c r="C1011" s="41"/>
      <c r="D1011" s="47">
        <f t="shared" si="32"/>
        <v>0</v>
      </c>
      <c r="E1011" s="41"/>
      <c r="F1011" s="47">
        <f t="shared" si="33"/>
        <v>0</v>
      </c>
      <c r="G1011" s="41"/>
    </row>
    <row r="1012" spans="1:7" ht="20.25" hidden="1" customHeight="1">
      <c r="A1012" s="39">
        <v>2140599</v>
      </c>
      <c r="B1012" s="40" t="s">
        <v>568</v>
      </c>
      <c r="C1012" s="41"/>
      <c r="D1012" s="47">
        <f t="shared" si="32"/>
        <v>0</v>
      </c>
      <c r="E1012" s="41"/>
      <c r="F1012" s="47">
        <f t="shared" si="33"/>
        <v>0</v>
      </c>
      <c r="G1012" s="41"/>
    </row>
    <row r="1013" spans="1:7" ht="20.25" customHeight="1">
      <c r="A1013" s="36">
        <v>21406</v>
      </c>
      <c r="B1013" s="36" t="s">
        <v>1028</v>
      </c>
      <c r="C1013" s="38">
        <f>SUM(C1014:C1017)</f>
        <v>10</v>
      </c>
      <c r="D1013" s="47">
        <f t="shared" si="32"/>
        <v>0</v>
      </c>
      <c r="E1013" s="38">
        <f>SUM(E1014:E1017)</f>
        <v>10</v>
      </c>
      <c r="F1013" s="35">
        <f t="shared" si="33"/>
        <v>305</v>
      </c>
      <c r="G1013" s="38">
        <f>SUM(G1014:G1017)</f>
        <v>315</v>
      </c>
    </row>
    <row r="1014" spans="1:7" ht="27">
      <c r="A1014" s="39">
        <v>2140601</v>
      </c>
      <c r="B1014" s="40" t="s">
        <v>569</v>
      </c>
      <c r="C1014" s="41">
        <v>10</v>
      </c>
      <c r="D1014" s="47">
        <f t="shared" si="32"/>
        <v>0</v>
      </c>
      <c r="E1014" s="41">
        <v>10</v>
      </c>
      <c r="F1014" s="47">
        <f t="shared" si="33"/>
        <v>305</v>
      </c>
      <c r="G1014" s="41">
        <v>315</v>
      </c>
    </row>
    <row r="1015" spans="1:7" ht="20.25" hidden="1" customHeight="1">
      <c r="A1015" s="39">
        <v>2140602</v>
      </c>
      <c r="B1015" s="40" t="s">
        <v>570</v>
      </c>
      <c r="C1015" s="41"/>
      <c r="D1015" s="47">
        <f t="shared" si="32"/>
        <v>0</v>
      </c>
      <c r="E1015" s="41"/>
      <c r="F1015" s="47">
        <f t="shared" si="33"/>
        <v>0</v>
      </c>
      <c r="G1015" s="41"/>
    </row>
    <row r="1016" spans="1:7" ht="20.25" hidden="1" customHeight="1">
      <c r="A1016" s="39">
        <v>2140603</v>
      </c>
      <c r="B1016" s="40" t="s">
        <v>571</v>
      </c>
      <c r="C1016" s="41"/>
      <c r="D1016" s="47">
        <f t="shared" si="32"/>
        <v>0</v>
      </c>
      <c r="E1016" s="41"/>
      <c r="F1016" s="47">
        <f t="shared" si="33"/>
        <v>0</v>
      </c>
      <c r="G1016" s="41"/>
    </row>
    <row r="1017" spans="1:7" ht="20.25" hidden="1" customHeight="1">
      <c r="A1017" s="39">
        <v>2140699</v>
      </c>
      <c r="B1017" s="40" t="s">
        <v>572</v>
      </c>
      <c r="C1017" s="41"/>
      <c r="D1017" s="47">
        <f t="shared" si="32"/>
        <v>0</v>
      </c>
      <c r="E1017" s="41"/>
      <c r="F1017" s="47">
        <f t="shared" si="33"/>
        <v>0</v>
      </c>
      <c r="G1017" s="41"/>
    </row>
    <row r="1018" spans="1:7" ht="37.5" customHeight="1">
      <c r="A1018" s="36">
        <v>21499</v>
      </c>
      <c r="B1018" s="36" t="s">
        <v>1029</v>
      </c>
      <c r="C1018" s="38">
        <f>SUM(C1019:C1020)</f>
        <v>834</v>
      </c>
      <c r="D1018" s="35">
        <f t="shared" si="32"/>
        <v>0</v>
      </c>
      <c r="E1018" s="38">
        <f>SUM(E1019:E1020)</f>
        <v>834</v>
      </c>
      <c r="F1018" s="35">
        <f t="shared" si="33"/>
        <v>0</v>
      </c>
      <c r="G1018" s="38">
        <f>SUM(G1019:G1020)</f>
        <v>834</v>
      </c>
    </row>
    <row r="1019" spans="1:7" ht="20.25" customHeight="1">
      <c r="A1019" s="39">
        <v>2149901</v>
      </c>
      <c r="B1019" s="40" t="s">
        <v>573</v>
      </c>
      <c r="C1019" s="41">
        <v>726</v>
      </c>
      <c r="D1019" s="47">
        <f t="shared" si="32"/>
        <v>0</v>
      </c>
      <c r="E1019" s="41">
        <v>726</v>
      </c>
      <c r="F1019" s="47">
        <f t="shared" si="33"/>
        <v>0</v>
      </c>
      <c r="G1019" s="41">
        <v>726</v>
      </c>
    </row>
    <row r="1020" spans="1:7" ht="20.25" customHeight="1">
      <c r="A1020" s="39">
        <v>2149999</v>
      </c>
      <c r="B1020" s="40" t="s">
        <v>574</v>
      </c>
      <c r="C1020" s="41">
        <v>108</v>
      </c>
      <c r="D1020" s="47">
        <f t="shared" si="32"/>
        <v>0</v>
      </c>
      <c r="E1020" s="41">
        <v>108</v>
      </c>
      <c r="F1020" s="47">
        <f t="shared" si="33"/>
        <v>0</v>
      </c>
      <c r="G1020" s="41">
        <v>108</v>
      </c>
    </row>
    <row r="1021" spans="1:7" ht="20.25" customHeight="1">
      <c r="A1021" s="36">
        <v>215</v>
      </c>
      <c r="B1021" s="36" t="s">
        <v>1030</v>
      </c>
      <c r="C1021" s="38">
        <f>C1022+C1032+C1048+C1053+C1064+C1071+C1078</f>
        <v>7924</v>
      </c>
      <c r="D1021" s="47">
        <f t="shared" si="32"/>
        <v>0</v>
      </c>
      <c r="E1021" s="38">
        <f>E1022+E1032+E1048+E1053+E1064+E1071+E1078</f>
        <v>7924</v>
      </c>
      <c r="F1021" s="35">
        <f t="shared" si="33"/>
        <v>-66</v>
      </c>
      <c r="G1021" s="38">
        <f>G1022+G1032+G1048+G1053+G1064+G1071+G1078</f>
        <v>7858</v>
      </c>
    </row>
    <row r="1022" spans="1:7" ht="20.25" hidden="1" customHeight="1">
      <c r="A1022" s="36">
        <v>21501</v>
      </c>
      <c r="B1022" s="36" t="s">
        <v>1031</v>
      </c>
      <c r="C1022" s="38">
        <f>SUM(C1023:C1031)</f>
        <v>0</v>
      </c>
      <c r="D1022" s="47">
        <f t="shared" si="32"/>
        <v>0</v>
      </c>
      <c r="E1022" s="38">
        <f>SUM(E1023:E1031)</f>
        <v>0</v>
      </c>
      <c r="F1022" s="47">
        <f t="shared" si="33"/>
        <v>0</v>
      </c>
      <c r="G1022" s="38">
        <f>SUM(G1023:G1031)</f>
        <v>0</v>
      </c>
    </row>
    <row r="1023" spans="1:7" ht="20.25" hidden="1" customHeight="1">
      <c r="A1023" s="39">
        <v>2150101</v>
      </c>
      <c r="B1023" s="40" t="s">
        <v>18</v>
      </c>
      <c r="C1023" s="41"/>
      <c r="D1023" s="35">
        <f t="shared" si="32"/>
        <v>0</v>
      </c>
      <c r="E1023" s="41"/>
      <c r="F1023" s="35">
        <f t="shared" si="33"/>
        <v>0</v>
      </c>
      <c r="G1023" s="41"/>
    </row>
    <row r="1024" spans="1:7" ht="20.25" hidden="1" customHeight="1">
      <c r="A1024" s="39">
        <v>2150102</v>
      </c>
      <c r="B1024" s="40" t="s">
        <v>19</v>
      </c>
      <c r="C1024" s="41"/>
      <c r="D1024" s="47">
        <f t="shared" si="32"/>
        <v>0</v>
      </c>
      <c r="E1024" s="41"/>
      <c r="F1024" s="47">
        <f t="shared" si="33"/>
        <v>0</v>
      </c>
      <c r="G1024" s="41"/>
    </row>
    <row r="1025" spans="1:7" ht="20.25" hidden="1" customHeight="1">
      <c r="A1025" s="39">
        <v>2150103</v>
      </c>
      <c r="B1025" s="40" t="s">
        <v>20</v>
      </c>
      <c r="C1025" s="41"/>
      <c r="D1025" s="47">
        <f t="shared" si="32"/>
        <v>0</v>
      </c>
      <c r="E1025" s="41"/>
      <c r="F1025" s="47">
        <f t="shared" si="33"/>
        <v>0</v>
      </c>
      <c r="G1025" s="41"/>
    </row>
    <row r="1026" spans="1:7" ht="20.25" hidden="1" customHeight="1">
      <c r="A1026" s="39">
        <v>2150104</v>
      </c>
      <c r="B1026" s="40" t="s">
        <v>575</v>
      </c>
      <c r="C1026" s="41"/>
      <c r="D1026" s="47">
        <f t="shared" si="32"/>
        <v>0</v>
      </c>
      <c r="E1026" s="41"/>
      <c r="F1026" s="47">
        <f t="shared" si="33"/>
        <v>0</v>
      </c>
      <c r="G1026" s="41"/>
    </row>
    <row r="1027" spans="1:7" ht="20.25" hidden="1" customHeight="1">
      <c r="A1027" s="39">
        <v>2150105</v>
      </c>
      <c r="B1027" s="40" t="s">
        <v>576</v>
      </c>
      <c r="C1027" s="41"/>
      <c r="D1027" s="47">
        <f t="shared" si="32"/>
        <v>0</v>
      </c>
      <c r="E1027" s="41"/>
      <c r="F1027" s="47">
        <f t="shared" si="33"/>
        <v>0</v>
      </c>
      <c r="G1027" s="41"/>
    </row>
    <row r="1028" spans="1:7" ht="20.25" hidden="1" customHeight="1">
      <c r="A1028" s="39">
        <v>2150106</v>
      </c>
      <c r="B1028" s="40" t="s">
        <v>577</v>
      </c>
      <c r="C1028" s="41"/>
      <c r="D1028" s="47">
        <f t="shared" si="32"/>
        <v>0</v>
      </c>
      <c r="E1028" s="41"/>
      <c r="F1028" s="47">
        <f t="shared" si="33"/>
        <v>0</v>
      </c>
      <c r="G1028" s="41"/>
    </row>
    <row r="1029" spans="1:7" ht="20.25" hidden="1" customHeight="1">
      <c r="A1029" s="39">
        <v>2150107</v>
      </c>
      <c r="B1029" s="40" t="s">
        <v>578</v>
      </c>
      <c r="C1029" s="41"/>
      <c r="D1029" s="47">
        <f t="shared" si="32"/>
        <v>0</v>
      </c>
      <c r="E1029" s="41"/>
      <c r="F1029" s="47">
        <f t="shared" si="33"/>
        <v>0</v>
      </c>
      <c r="G1029" s="41"/>
    </row>
    <row r="1030" spans="1:7" ht="20.25" hidden="1" customHeight="1">
      <c r="A1030" s="39">
        <v>2150108</v>
      </c>
      <c r="B1030" s="40" t="s">
        <v>579</v>
      </c>
      <c r="C1030" s="41"/>
      <c r="D1030" s="35">
        <f t="shared" si="32"/>
        <v>0</v>
      </c>
      <c r="E1030" s="41"/>
      <c r="F1030" s="35">
        <f t="shared" si="33"/>
        <v>0</v>
      </c>
      <c r="G1030" s="41"/>
    </row>
    <row r="1031" spans="1:7" ht="20.25" hidden="1" customHeight="1">
      <c r="A1031" s="39">
        <v>2150199</v>
      </c>
      <c r="B1031" s="40" t="s">
        <v>580</v>
      </c>
      <c r="C1031" s="41"/>
      <c r="D1031" s="47">
        <f t="shared" si="32"/>
        <v>0</v>
      </c>
      <c r="E1031" s="41"/>
      <c r="F1031" s="47">
        <f t="shared" si="33"/>
        <v>0</v>
      </c>
      <c r="G1031" s="41"/>
    </row>
    <row r="1032" spans="1:7" ht="20.25" customHeight="1">
      <c r="A1032" s="36">
        <v>21502</v>
      </c>
      <c r="B1032" s="36" t="s">
        <v>1032</v>
      </c>
      <c r="C1032" s="38">
        <f>SUM(C1033:C1047)</f>
        <v>1</v>
      </c>
      <c r="D1032" s="47">
        <f t="shared" ref="D1032:D1095" si="34">E1032-C1032</f>
        <v>0</v>
      </c>
      <c r="E1032" s="38">
        <f>SUM(E1033:E1047)</f>
        <v>1</v>
      </c>
      <c r="F1032" s="47">
        <f t="shared" ref="F1032:F1095" si="35">G1032-E1032</f>
        <v>0</v>
      </c>
      <c r="G1032" s="38">
        <f>SUM(G1033:G1047)</f>
        <v>1</v>
      </c>
    </row>
    <row r="1033" spans="1:7" ht="20.25" hidden="1" customHeight="1">
      <c r="A1033" s="39">
        <v>2150201</v>
      </c>
      <c r="B1033" s="40" t="s">
        <v>18</v>
      </c>
      <c r="C1033" s="41"/>
      <c r="D1033" s="47">
        <f t="shared" si="34"/>
        <v>0</v>
      </c>
      <c r="E1033" s="41"/>
      <c r="F1033" s="47">
        <f t="shared" si="35"/>
        <v>0</v>
      </c>
      <c r="G1033" s="41"/>
    </row>
    <row r="1034" spans="1:7" ht="20.25" hidden="1" customHeight="1">
      <c r="A1034" s="39">
        <v>2150202</v>
      </c>
      <c r="B1034" s="40" t="s">
        <v>19</v>
      </c>
      <c r="C1034" s="41"/>
      <c r="D1034" s="47">
        <f t="shared" si="34"/>
        <v>0</v>
      </c>
      <c r="E1034" s="41"/>
      <c r="F1034" s="47">
        <f t="shared" si="35"/>
        <v>0</v>
      </c>
      <c r="G1034" s="41"/>
    </row>
    <row r="1035" spans="1:7" ht="20.25" hidden="1" customHeight="1">
      <c r="A1035" s="39">
        <v>2150203</v>
      </c>
      <c r="B1035" s="40" t="s">
        <v>20</v>
      </c>
      <c r="C1035" s="41"/>
      <c r="D1035" s="35">
        <f t="shared" si="34"/>
        <v>0</v>
      </c>
      <c r="E1035" s="41"/>
      <c r="F1035" s="35">
        <f t="shared" si="35"/>
        <v>0</v>
      </c>
      <c r="G1035" s="41"/>
    </row>
    <row r="1036" spans="1:7" ht="20.25" hidden="1" customHeight="1">
      <c r="A1036" s="39">
        <v>2150204</v>
      </c>
      <c r="B1036" s="40" t="s">
        <v>581</v>
      </c>
      <c r="C1036" s="41"/>
      <c r="D1036" s="47">
        <f t="shared" si="34"/>
        <v>0</v>
      </c>
      <c r="E1036" s="41"/>
      <c r="F1036" s="47">
        <f t="shared" si="35"/>
        <v>0</v>
      </c>
      <c r="G1036" s="41"/>
    </row>
    <row r="1037" spans="1:7" ht="20.25" hidden="1" customHeight="1">
      <c r="A1037" s="39">
        <v>2150205</v>
      </c>
      <c r="B1037" s="40" t="s">
        <v>582</v>
      </c>
      <c r="C1037" s="41"/>
      <c r="D1037" s="47">
        <f t="shared" si="34"/>
        <v>0</v>
      </c>
      <c r="E1037" s="41"/>
      <c r="F1037" s="47">
        <f t="shared" si="35"/>
        <v>0</v>
      </c>
      <c r="G1037" s="41"/>
    </row>
    <row r="1038" spans="1:7" ht="20.25" hidden="1" customHeight="1">
      <c r="A1038" s="39">
        <v>2150206</v>
      </c>
      <c r="B1038" s="40" t="s">
        <v>583</v>
      </c>
      <c r="C1038" s="41"/>
      <c r="D1038" s="35">
        <f t="shared" si="34"/>
        <v>0</v>
      </c>
      <c r="E1038" s="41"/>
      <c r="F1038" s="35">
        <f t="shared" si="35"/>
        <v>0</v>
      </c>
      <c r="G1038" s="41"/>
    </row>
    <row r="1039" spans="1:7" ht="20.25" hidden="1" customHeight="1">
      <c r="A1039" s="39">
        <v>2150207</v>
      </c>
      <c r="B1039" s="40" t="s">
        <v>584</v>
      </c>
      <c r="C1039" s="41"/>
      <c r="D1039" s="35">
        <f t="shared" si="34"/>
        <v>0</v>
      </c>
      <c r="E1039" s="41"/>
      <c r="F1039" s="35">
        <f t="shared" si="35"/>
        <v>0</v>
      </c>
      <c r="G1039" s="41"/>
    </row>
    <row r="1040" spans="1:7" ht="20.25" hidden="1" customHeight="1">
      <c r="A1040" s="39">
        <v>2150208</v>
      </c>
      <c r="B1040" s="40" t="s">
        <v>585</v>
      </c>
      <c r="C1040" s="41"/>
      <c r="D1040" s="47">
        <f t="shared" si="34"/>
        <v>0</v>
      </c>
      <c r="E1040" s="41"/>
      <c r="F1040" s="47">
        <f t="shared" si="35"/>
        <v>0</v>
      </c>
      <c r="G1040" s="41"/>
    </row>
    <row r="1041" spans="1:7" ht="20.25" hidden="1" customHeight="1">
      <c r="A1041" s="39">
        <v>2150209</v>
      </c>
      <c r="B1041" s="40" t="s">
        <v>586</v>
      </c>
      <c r="C1041" s="41"/>
      <c r="D1041" s="47">
        <f t="shared" si="34"/>
        <v>0</v>
      </c>
      <c r="E1041" s="41"/>
      <c r="F1041" s="47">
        <f t="shared" si="35"/>
        <v>0</v>
      </c>
      <c r="G1041" s="41"/>
    </row>
    <row r="1042" spans="1:7" ht="20.25" hidden="1" customHeight="1">
      <c r="A1042" s="39">
        <v>2150210</v>
      </c>
      <c r="B1042" s="40" t="s">
        <v>587</v>
      </c>
      <c r="C1042" s="41"/>
      <c r="D1042" s="47">
        <f t="shared" si="34"/>
        <v>0</v>
      </c>
      <c r="E1042" s="41"/>
      <c r="F1042" s="47">
        <f t="shared" si="35"/>
        <v>0</v>
      </c>
      <c r="G1042" s="41"/>
    </row>
    <row r="1043" spans="1:7" ht="20.25" hidden="1" customHeight="1">
      <c r="A1043" s="39">
        <v>2150212</v>
      </c>
      <c r="B1043" s="40" t="s">
        <v>588</v>
      </c>
      <c r="C1043" s="41"/>
      <c r="D1043" s="47">
        <f t="shared" si="34"/>
        <v>0</v>
      </c>
      <c r="E1043" s="41"/>
      <c r="F1043" s="47">
        <f t="shared" si="35"/>
        <v>0</v>
      </c>
      <c r="G1043" s="41"/>
    </row>
    <row r="1044" spans="1:7" ht="20.25" hidden="1" customHeight="1">
      <c r="A1044" s="39">
        <v>2150213</v>
      </c>
      <c r="B1044" s="40" t="s">
        <v>589</v>
      </c>
      <c r="C1044" s="41"/>
      <c r="D1044" s="47">
        <f t="shared" si="34"/>
        <v>0</v>
      </c>
      <c r="E1044" s="41"/>
      <c r="F1044" s="47">
        <f t="shared" si="35"/>
        <v>0</v>
      </c>
      <c r="G1044" s="41"/>
    </row>
    <row r="1045" spans="1:7" ht="20.25" hidden="1" customHeight="1">
      <c r="A1045" s="39">
        <v>2150214</v>
      </c>
      <c r="B1045" s="40" t="s">
        <v>590</v>
      </c>
      <c r="C1045" s="41"/>
      <c r="D1045" s="47">
        <f t="shared" si="34"/>
        <v>0</v>
      </c>
      <c r="E1045" s="41"/>
      <c r="F1045" s="47">
        <f t="shared" si="35"/>
        <v>0</v>
      </c>
      <c r="G1045" s="41"/>
    </row>
    <row r="1046" spans="1:7" ht="20.25" hidden="1" customHeight="1">
      <c r="A1046" s="39">
        <v>2150215</v>
      </c>
      <c r="B1046" s="40" t="s">
        <v>591</v>
      </c>
      <c r="C1046" s="41"/>
      <c r="D1046" s="47">
        <f t="shared" si="34"/>
        <v>0</v>
      </c>
      <c r="E1046" s="41"/>
      <c r="F1046" s="47">
        <f t="shared" si="35"/>
        <v>0</v>
      </c>
      <c r="G1046" s="41"/>
    </row>
    <row r="1047" spans="1:7" ht="20.25" customHeight="1">
      <c r="A1047" s="39">
        <v>2150299</v>
      </c>
      <c r="B1047" s="40" t="s">
        <v>592</v>
      </c>
      <c r="C1047" s="41">
        <v>1</v>
      </c>
      <c r="D1047" s="47">
        <f t="shared" si="34"/>
        <v>0</v>
      </c>
      <c r="E1047" s="41">
        <v>1</v>
      </c>
      <c r="F1047" s="47">
        <f t="shared" si="35"/>
        <v>0</v>
      </c>
      <c r="G1047" s="41">
        <v>1</v>
      </c>
    </row>
    <row r="1048" spans="1:7" ht="20.25" hidden="1" customHeight="1">
      <c r="A1048" s="36">
        <v>21503</v>
      </c>
      <c r="B1048" s="36" t="s">
        <v>1033</v>
      </c>
      <c r="C1048" s="38">
        <f>SUM(C1049:C1052)</f>
        <v>0</v>
      </c>
      <c r="D1048" s="47">
        <f t="shared" si="34"/>
        <v>0</v>
      </c>
      <c r="E1048" s="38">
        <f>SUM(E1049:E1052)</f>
        <v>0</v>
      </c>
      <c r="F1048" s="47">
        <f t="shared" si="35"/>
        <v>0</v>
      </c>
      <c r="G1048" s="38">
        <f>SUM(G1049:G1052)</f>
        <v>0</v>
      </c>
    </row>
    <row r="1049" spans="1:7" ht="20.25" hidden="1" customHeight="1">
      <c r="A1049" s="39">
        <v>2150301</v>
      </c>
      <c r="B1049" s="40" t="s">
        <v>18</v>
      </c>
      <c r="C1049" s="41"/>
      <c r="D1049" s="35">
        <f t="shared" si="34"/>
        <v>0</v>
      </c>
      <c r="E1049" s="41"/>
      <c r="F1049" s="35">
        <f t="shared" si="35"/>
        <v>0</v>
      </c>
      <c r="G1049" s="41"/>
    </row>
    <row r="1050" spans="1:7" ht="20.25" hidden="1" customHeight="1">
      <c r="A1050" s="39">
        <v>2150302</v>
      </c>
      <c r="B1050" s="40" t="s">
        <v>19</v>
      </c>
      <c r="C1050" s="41"/>
      <c r="D1050" s="47">
        <f t="shared" si="34"/>
        <v>0</v>
      </c>
      <c r="E1050" s="41"/>
      <c r="F1050" s="47">
        <f t="shared" si="35"/>
        <v>0</v>
      </c>
      <c r="G1050" s="41"/>
    </row>
    <row r="1051" spans="1:7" ht="20.25" hidden="1" customHeight="1">
      <c r="A1051" s="39">
        <v>2150303</v>
      </c>
      <c r="B1051" s="40" t="s">
        <v>20</v>
      </c>
      <c r="C1051" s="41"/>
      <c r="D1051" s="47">
        <f t="shared" si="34"/>
        <v>0</v>
      </c>
      <c r="E1051" s="41"/>
      <c r="F1051" s="47">
        <f t="shared" si="35"/>
        <v>0</v>
      </c>
      <c r="G1051" s="41"/>
    </row>
    <row r="1052" spans="1:7" ht="20.25" hidden="1" customHeight="1">
      <c r="A1052" s="39">
        <v>2150399</v>
      </c>
      <c r="B1052" s="40" t="s">
        <v>593</v>
      </c>
      <c r="C1052" s="41"/>
      <c r="D1052" s="47">
        <f t="shared" si="34"/>
        <v>0</v>
      </c>
      <c r="E1052" s="41"/>
      <c r="F1052" s="47">
        <f t="shared" si="35"/>
        <v>0</v>
      </c>
      <c r="G1052" s="41"/>
    </row>
    <row r="1053" spans="1:7" ht="20.25" customHeight="1">
      <c r="A1053" s="36">
        <v>21505</v>
      </c>
      <c r="B1053" s="36" t="s">
        <v>1034</v>
      </c>
      <c r="C1053" s="38">
        <f>SUM(C1054:C1063)</f>
        <v>6437</v>
      </c>
      <c r="D1053" s="47">
        <f t="shared" si="34"/>
        <v>0</v>
      </c>
      <c r="E1053" s="38">
        <f>SUM(E1054:E1063)</f>
        <v>6437</v>
      </c>
      <c r="F1053" s="35">
        <f t="shared" si="35"/>
        <v>-333</v>
      </c>
      <c r="G1053" s="38">
        <f>SUM(G1054:G1063)</f>
        <v>6104</v>
      </c>
    </row>
    <row r="1054" spans="1:7" ht="20.25" hidden="1" customHeight="1">
      <c r="A1054" s="39">
        <v>2150501</v>
      </c>
      <c r="B1054" s="40" t="s">
        <v>18</v>
      </c>
      <c r="C1054" s="41"/>
      <c r="D1054" s="47">
        <f t="shared" si="34"/>
        <v>0</v>
      </c>
      <c r="E1054" s="41"/>
      <c r="F1054" s="47">
        <f t="shared" si="35"/>
        <v>0</v>
      </c>
      <c r="G1054" s="41"/>
    </row>
    <row r="1055" spans="1:7" ht="20.25" hidden="1" customHeight="1">
      <c r="A1055" s="39">
        <v>2150502</v>
      </c>
      <c r="B1055" s="40" t="s">
        <v>19</v>
      </c>
      <c r="C1055" s="41"/>
      <c r="D1055" s="47">
        <f t="shared" si="34"/>
        <v>0</v>
      </c>
      <c r="E1055" s="41"/>
      <c r="F1055" s="47">
        <f t="shared" si="35"/>
        <v>0</v>
      </c>
      <c r="G1055" s="41"/>
    </row>
    <row r="1056" spans="1:7" ht="20.25" hidden="1" customHeight="1">
      <c r="A1056" s="39">
        <v>2150503</v>
      </c>
      <c r="B1056" s="40" t="s">
        <v>20</v>
      </c>
      <c r="C1056" s="41"/>
      <c r="D1056" s="47">
        <f t="shared" si="34"/>
        <v>0</v>
      </c>
      <c r="E1056" s="41"/>
      <c r="F1056" s="47">
        <f t="shared" si="35"/>
        <v>0</v>
      </c>
      <c r="G1056" s="41"/>
    </row>
    <row r="1057" spans="1:7" ht="20.25" hidden="1" customHeight="1">
      <c r="A1057" s="39">
        <v>2150505</v>
      </c>
      <c r="B1057" s="40" t="s">
        <v>594</v>
      </c>
      <c r="C1057" s="41"/>
      <c r="D1057" s="47">
        <f t="shared" si="34"/>
        <v>0</v>
      </c>
      <c r="E1057" s="41"/>
      <c r="F1057" s="47">
        <f t="shared" si="35"/>
        <v>0</v>
      </c>
      <c r="G1057" s="41"/>
    </row>
    <row r="1058" spans="1:7" ht="20.25" hidden="1" customHeight="1">
      <c r="A1058" s="39">
        <v>2150507</v>
      </c>
      <c r="B1058" s="40" t="s">
        <v>595</v>
      </c>
      <c r="C1058" s="41"/>
      <c r="D1058" s="47">
        <f t="shared" si="34"/>
        <v>0</v>
      </c>
      <c r="E1058" s="41"/>
      <c r="F1058" s="47">
        <f t="shared" si="35"/>
        <v>0</v>
      </c>
      <c r="G1058" s="41"/>
    </row>
    <row r="1059" spans="1:7" ht="20.25" hidden="1" customHeight="1">
      <c r="A1059" s="39">
        <v>2150508</v>
      </c>
      <c r="B1059" s="40" t="s">
        <v>1035</v>
      </c>
      <c r="C1059" s="41">
        <v>0</v>
      </c>
      <c r="D1059" s="47">
        <f t="shared" si="34"/>
        <v>0</v>
      </c>
      <c r="E1059" s="41">
        <v>0</v>
      </c>
      <c r="F1059" s="47">
        <f t="shared" si="35"/>
        <v>0</v>
      </c>
      <c r="G1059" s="41"/>
    </row>
    <row r="1060" spans="1:7" ht="20.25" hidden="1" customHeight="1">
      <c r="A1060" s="39">
        <v>2150516</v>
      </c>
      <c r="B1060" s="40" t="s">
        <v>1036</v>
      </c>
      <c r="C1060" s="41"/>
      <c r="D1060" s="47">
        <f t="shared" si="34"/>
        <v>0</v>
      </c>
      <c r="E1060" s="41"/>
      <c r="F1060" s="47">
        <f t="shared" si="35"/>
        <v>0</v>
      </c>
      <c r="G1060" s="41"/>
    </row>
    <row r="1061" spans="1:7" ht="20.25" hidden="1" customHeight="1">
      <c r="A1061" s="39">
        <v>2150517</v>
      </c>
      <c r="B1061" s="40" t="s">
        <v>1037</v>
      </c>
      <c r="C1061" s="41"/>
      <c r="D1061" s="47">
        <f t="shared" si="34"/>
        <v>0</v>
      </c>
      <c r="E1061" s="41"/>
      <c r="F1061" s="47">
        <f t="shared" si="35"/>
        <v>0</v>
      </c>
      <c r="G1061" s="41"/>
    </row>
    <row r="1062" spans="1:7" ht="20.25" hidden="1" customHeight="1">
      <c r="A1062" s="39">
        <v>2150550</v>
      </c>
      <c r="B1062" s="40" t="s">
        <v>27</v>
      </c>
      <c r="C1062" s="41"/>
      <c r="D1062" s="47">
        <f t="shared" si="34"/>
        <v>0</v>
      </c>
      <c r="E1062" s="41"/>
      <c r="F1062" s="47">
        <f t="shared" si="35"/>
        <v>0</v>
      </c>
      <c r="G1062" s="41"/>
    </row>
    <row r="1063" spans="1:7" ht="20.25" customHeight="1">
      <c r="A1063" s="39">
        <v>2150599</v>
      </c>
      <c r="B1063" s="40" t="s">
        <v>596</v>
      </c>
      <c r="C1063" s="41">
        <v>6437</v>
      </c>
      <c r="D1063" s="47">
        <f t="shared" si="34"/>
        <v>0</v>
      </c>
      <c r="E1063" s="41">
        <v>6437</v>
      </c>
      <c r="F1063" s="47">
        <f t="shared" si="35"/>
        <v>-333</v>
      </c>
      <c r="G1063" s="41">
        <v>6104</v>
      </c>
    </row>
    <row r="1064" spans="1:7" ht="20.25" customHeight="1">
      <c r="A1064" s="36">
        <v>21507</v>
      </c>
      <c r="B1064" s="36" t="s">
        <v>1038</v>
      </c>
      <c r="C1064" s="38">
        <f>SUM(C1065:C1070)</f>
        <v>527</v>
      </c>
      <c r="D1064" s="47">
        <f t="shared" si="34"/>
        <v>0</v>
      </c>
      <c r="E1064" s="38">
        <f>SUM(E1065:E1070)</f>
        <v>527</v>
      </c>
      <c r="F1064" s="35">
        <f t="shared" si="35"/>
        <v>-96</v>
      </c>
      <c r="G1064" s="38">
        <f>SUM(G1065:G1070)</f>
        <v>431</v>
      </c>
    </row>
    <row r="1065" spans="1:7" ht="20.25" customHeight="1">
      <c r="A1065" s="39">
        <v>2150701</v>
      </c>
      <c r="B1065" s="40" t="s">
        <v>18</v>
      </c>
      <c r="C1065" s="41">
        <v>527</v>
      </c>
      <c r="D1065" s="35">
        <f t="shared" si="34"/>
        <v>0</v>
      </c>
      <c r="E1065" s="41">
        <v>527</v>
      </c>
      <c r="F1065" s="47">
        <f t="shared" si="35"/>
        <v>-96</v>
      </c>
      <c r="G1065" s="41">
        <v>431</v>
      </c>
    </row>
    <row r="1066" spans="1:7" ht="20.25" hidden="1" customHeight="1">
      <c r="A1066" s="39">
        <v>2150702</v>
      </c>
      <c r="B1066" s="40" t="s">
        <v>19</v>
      </c>
      <c r="C1066" s="41"/>
      <c r="D1066" s="47">
        <f t="shared" si="34"/>
        <v>0</v>
      </c>
      <c r="E1066" s="41"/>
      <c r="F1066" s="47">
        <f t="shared" si="35"/>
        <v>0</v>
      </c>
      <c r="G1066" s="41"/>
    </row>
    <row r="1067" spans="1:7" ht="20.25" hidden="1" customHeight="1">
      <c r="A1067" s="39">
        <v>2150703</v>
      </c>
      <c r="B1067" s="40" t="s">
        <v>20</v>
      </c>
      <c r="C1067" s="41"/>
      <c r="D1067" s="47">
        <f t="shared" si="34"/>
        <v>0</v>
      </c>
      <c r="E1067" s="41"/>
      <c r="F1067" s="47">
        <f t="shared" si="35"/>
        <v>0</v>
      </c>
      <c r="G1067" s="41"/>
    </row>
    <row r="1068" spans="1:7" ht="20.25" hidden="1" customHeight="1">
      <c r="A1068" s="39">
        <v>2150704</v>
      </c>
      <c r="B1068" s="40" t="s">
        <v>597</v>
      </c>
      <c r="C1068" s="41"/>
      <c r="D1068" s="47">
        <f t="shared" si="34"/>
        <v>0</v>
      </c>
      <c r="E1068" s="41"/>
      <c r="F1068" s="47">
        <f t="shared" si="35"/>
        <v>0</v>
      </c>
      <c r="G1068" s="41"/>
    </row>
    <row r="1069" spans="1:7" ht="20.25" hidden="1" customHeight="1">
      <c r="A1069" s="39">
        <v>2150705</v>
      </c>
      <c r="B1069" s="40" t="s">
        <v>598</v>
      </c>
      <c r="C1069" s="41"/>
      <c r="D1069" s="47">
        <f t="shared" si="34"/>
        <v>0</v>
      </c>
      <c r="E1069" s="41"/>
      <c r="F1069" s="47">
        <f t="shared" si="35"/>
        <v>0</v>
      </c>
      <c r="G1069" s="41"/>
    </row>
    <row r="1070" spans="1:7" ht="20.25" hidden="1" customHeight="1">
      <c r="A1070" s="39">
        <v>2150799</v>
      </c>
      <c r="B1070" s="40" t="s">
        <v>599</v>
      </c>
      <c r="C1070" s="41"/>
      <c r="D1070" s="35">
        <f t="shared" si="34"/>
        <v>0</v>
      </c>
      <c r="E1070" s="41"/>
      <c r="F1070" s="35">
        <f t="shared" si="35"/>
        <v>0</v>
      </c>
      <c r="G1070" s="41"/>
    </row>
    <row r="1071" spans="1:7" ht="20.25" customHeight="1">
      <c r="A1071" s="36">
        <v>21508</v>
      </c>
      <c r="B1071" s="36" t="s">
        <v>1039</v>
      </c>
      <c r="C1071" s="38">
        <f>SUM(C1072:C1077)</f>
        <v>959</v>
      </c>
      <c r="D1071" s="47">
        <f t="shared" si="34"/>
        <v>0</v>
      </c>
      <c r="E1071" s="38">
        <f>SUM(E1072:E1077)</f>
        <v>959</v>
      </c>
      <c r="F1071" s="35">
        <f t="shared" si="35"/>
        <v>363</v>
      </c>
      <c r="G1071" s="38">
        <f>SUM(G1072:G1077)</f>
        <v>1322</v>
      </c>
    </row>
    <row r="1072" spans="1:7" ht="20.25" hidden="1" customHeight="1">
      <c r="A1072" s="39">
        <v>2150801</v>
      </c>
      <c r="B1072" s="40" t="s">
        <v>18</v>
      </c>
      <c r="C1072" s="41"/>
      <c r="D1072" s="47">
        <f t="shared" si="34"/>
        <v>0</v>
      </c>
      <c r="E1072" s="41"/>
      <c r="F1072" s="47">
        <f t="shared" si="35"/>
        <v>0</v>
      </c>
      <c r="G1072" s="41"/>
    </row>
    <row r="1073" spans="1:7" ht="22.5" hidden="1" customHeight="1">
      <c r="A1073" s="39">
        <v>2150802</v>
      </c>
      <c r="B1073" s="40" t="s">
        <v>19</v>
      </c>
      <c r="C1073" s="41"/>
      <c r="D1073" s="47">
        <f t="shared" si="34"/>
        <v>0</v>
      </c>
      <c r="E1073" s="41"/>
      <c r="F1073" s="47">
        <f t="shared" si="35"/>
        <v>0</v>
      </c>
      <c r="G1073" s="41"/>
    </row>
    <row r="1074" spans="1:7" ht="20.25" hidden="1" customHeight="1">
      <c r="A1074" s="39">
        <v>2150803</v>
      </c>
      <c r="B1074" s="40" t="s">
        <v>20</v>
      </c>
      <c r="C1074" s="41"/>
      <c r="D1074" s="47">
        <f t="shared" si="34"/>
        <v>0</v>
      </c>
      <c r="E1074" s="41"/>
      <c r="F1074" s="47">
        <f t="shared" si="35"/>
        <v>0</v>
      </c>
      <c r="G1074" s="41"/>
    </row>
    <row r="1075" spans="1:7" ht="20.25" hidden="1" customHeight="1">
      <c r="A1075" s="39">
        <v>2150804</v>
      </c>
      <c r="B1075" s="40" t="s">
        <v>600</v>
      </c>
      <c r="C1075" s="41"/>
      <c r="D1075" s="47">
        <f t="shared" si="34"/>
        <v>0</v>
      </c>
      <c r="E1075" s="41"/>
      <c r="F1075" s="47">
        <f t="shared" si="35"/>
        <v>0</v>
      </c>
      <c r="G1075" s="41"/>
    </row>
    <row r="1076" spans="1:7" ht="20.25" customHeight="1">
      <c r="A1076" s="39">
        <v>2150805</v>
      </c>
      <c r="B1076" s="40" t="s">
        <v>601</v>
      </c>
      <c r="C1076" s="41">
        <v>959</v>
      </c>
      <c r="D1076" s="47">
        <f t="shared" si="34"/>
        <v>0</v>
      </c>
      <c r="E1076" s="41">
        <v>959</v>
      </c>
      <c r="F1076" s="47">
        <f t="shared" si="35"/>
        <v>363</v>
      </c>
      <c r="G1076" s="41">
        <v>1322</v>
      </c>
    </row>
    <row r="1077" spans="1:7" ht="20.25" hidden="1" customHeight="1">
      <c r="A1077" s="39">
        <v>2150899</v>
      </c>
      <c r="B1077" s="40" t="s">
        <v>602</v>
      </c>
      <c r="C1077" s="41"/>
      <c r="D1077" s="47">
        <f t="shared" si="34"/>
        <v>0</v>
      </c>
      <c r="E1077" s="41"/>
      <c r="F1077" s="47">
        <f t="shared" si="35"/>
        <v>0</v>
      </c>
      <c r="G1077" s="41"/>
    </row>
    <row r="1078" spans="1:7" ht="20.25" hidden="1" customHeight="1">
      <c r="A1078" s="36">
        <v>21599</v>
      </c>
      <c r="B1078" s="36" t="s">
        <v>1040</v>
      </c>
      <c r="C1078" s="38">
        <f>SUM(C1079:C1083)</f>
        <v>0</v>
      </c>
      <c r="D1078" s="47">
        <f t="shared" si="34"/>
        <v>0</v>
      </c>
      <c r="E1078" s="38">
        <f>SUM(E1079:E1083)</f>
        <v>0</v>
      </c>
      <c r="F1078" s="47">
        <f t="shared" si="35"/>
        <v>0</v>
      </c>
      <c r="G1078" s="38">
        <f>SUM(G1079:G1083)</f>
        <v>0</v>
      </c>
    </row>
    <row r="1079" spans="1:7" ht="20.25" hidden="1" customHeight="1">
      <c r="A1079" s="39">
        <v>2159901</v>
      </c>
      <c r="B1079" s="40" t="s">
        <v>603</v>
      </c>
      <c r="C1079" s="41"/>
      <c r="D1079" s="47">
        <f t="shared" si="34"/>
        <v>0</v>
      </c>
      <c r="E1079" s="41"/>
      <c r="F1079" s="47">
        <f t="shared" si="35"/>
        <v>0</v>
      </c>
      <c r="G1079" s="41"/>
    </row>
    <row r="1080" spans="1:7" ht="20.25" hidden="1" customHeight="1">
      <c r="A1080" s="39">
        <v>2159904</v>
      </c>
      <c r="B1080" s="40" t="s">
        <v>604</v>
      </c>
      <c r="C1080" s="41"/>
      <c r="D1080" s="47">
        <f t="shared" si="34"/>
        <v>0</v>
      </c>
      <c r="E1080" s="41"/>
      <c r="F1080" s="47">
        <f t="shared" si="35"/>
        <v>0</v>
      </c>
      <c r="G1080" s="41"/>
    </row>
    <row r="1081" spans="1:7" ht="20.25" hidden="1" customHeight="1">
      <c r="A1081" s="39">
        <v>2159905</v>
      </c>
      <c r="B1081" s="40" t="s">
        <v>605</v>
      </c>
      <c r="C1081" s="41"/>
      <c r="D1081" s="35">
        <f t="shared" si="34"/>
        <v>0</v>
      </c>
      <c r="E1081" s="41"/>
      <c r="F1081" s="35">
        <f t="shared" si="35"/>
        <v>0</v>
      </c>
      <c r="G1081" s="41"/>
    </row>
    <row r="1082" spans="1:7" ht="20.25" hidden="1" customHeight="1">
      <c r="A1082" s="39">
        <v>2159906</v>
      </c>
      <c r="B1082" s="40" t="s">
        <v>606</v>
      </c>
      <c r="C1082" s="41"/>
      <c r="D1082" s="47">
        <f t="shared" si="34"/>
        <v>0</v>
      </c>
      <c r="E1082" s="41"/>
      <c r="F1082" s="47">
        <f t="shared" si="35"/>
        <v>0</v>
      </c>
      <c r="G1082" s="41"/>
    </row>
    <row r="1083" spans="1:7" ht="20.25" hidden="1" customHeight="1">
      <c r="A1083" s="39">
        <v>2159999</v>
      </c>
      <c r="B1083" s="40" t="s">
        <v>1041</v>
      </c>
      <c r="C1083" s="41"/>
      <c r="D1083" s="47">
        <f t="shared" si="34"/>
        <v>0</v>
      </c>
      <c r="E1083" s="41"/>
      <c r="F1083" s="47">
        <f t="shared" si="35"/>
        <v>0</v>
      </c>
      <c r="G1083" s="41"/>
    </row>
    <row r="1084" spans="1:7" ht="20.25" customHeight="1">
      <c r="A1084" s="36">
        <v>216</v>
      </c>
      <c r="B1084" s="36" t="s">
        <v>607</v>
      </c>
      <c r="C1084" s="38">
        <f>C1085+C1095+C1101</f>
        <v>3049</v>
      </c>
      <c r="D1084" s="47">
        <f t="shared" si="34"/>
        <v>0</v>
      </c>
      <c r="E1084" s="38">
        <f>E1085+E1095+E1101</f>
        <v>3049</v>
      </c>
      <c r="F1084" s="35">
        <f t="shared" si="35"/>
        <v>239</v>
      </c>
      <c r="G1084" s="38">
        <f>G1085+G1095+G1101</f>
        <v>3288</v>
      </c>
    </row>
    <row r="1085" spans="1:7" ht="20.25" customHeight="1">
      <c r="A1085" s="36">
        <v>21602</v>
      </c>
      <c r="B1085" s="36" t="s">
        <v>1042</v>
      </c>
      <c r="C1085" s="38">
        <f>SUM(C1086:C1094)</f>
        <v>780</v>
      </c>
      <c r="D1085" s="47">
        <f t="shared" si="34"/>
        <v>0</v>
      </c>
      <c r="E1085" s="38">
        <f>SUM(E1086:E1094)</f>
        <v>780</v>
      </c>
      <c r="F1085" s="35">
        <f t="shared" si="35"/>
        <v>-80</v>
      </c>
      <c r="G1085" s="38">
        <f>SUM(G1086:G1094)</f>
        <v>700</v>
      </c>
    </row>
    <row r="1086" spans="1:7" ht="20.25" customHeight="1">
      <c r="A1086" s="39">
        <v>2160201</v>
      </c>
      <c r="B1086" s="40" t="s">
        <v>18</v>
      </c>
      <c r="C1086" s="41">
        <v>325</v>
      </c>
      <c r="D1086" s="47">
        <f t="shared" si="34"/>
        <v>0</v>
      </c>
      <c r="E1086" s="41">
        <v>325</v>
      </c>
      <c r="F1086" s="47">
        <f t="shared" si="35"/>
        <v>-51</v>
      </c>
      <c r="G1086" s="41">
        <v>274</v>
      </c>
    </row>
    <row r="1087" spans="1:7" ht="20.25" hidden="1" customHeight="1">
      <c r="A1087" s="39">
        <v>2160202</v>
      </c>
      <c r="B1087" s="40" t="s">
        <v>19</v>
      </c>
      <c r="C1087" s="41"/>
      <c r="D1087" s="47">
        <f t="shared" si="34"/>
        <v>0</v>
      </c>
      <c r="E1087" s="41"/>
      <c r="F1087" s="47">
        <f t="shared" si="35"/>
        <v>0</v>
      </c>
      <c r="G1087" s="41"/>
    </row>
    <row r="1088" spans="1:7" ht="20.25" hidden="1" customHeight="1">
      <c r="A1088" s="39">
        <v>2160203</v>
      </c>
      <c r="B1088" s="40" t="s">
        <v>20</v>
      </c>
      <c r="C1088" s="41"/>
      <c r="D1088" s="35">
        <f t="shared" si="34"/>
        <v>0</v>
      </c>
      <c r="E1088" s="41"/>
      <c r="F1088" s="35">
        <f t="shared" si="35"/>
        <v>0</v>
      </c>
      <c r="G1088" s="41"/>
    </row>
    <row r="1089" spans="1:7" ht="20.25" hidden="1" customHeight="1">
      <c r="A1089" s="39">
        <v>2160216</v>
      </c>
      <c r="B1089" s="40" t="s">
        <v>608</v>
      </c>
      <c r="C1089" s="41"/>
      <c r="D1089" s="47">
        <f t="shared" si="34"/>
        <v>0</v>
      </c>
      <c r="E1089" s="41"/>
      <c r="F1089" s="47">
        <f t="shared" si="35"/>
        <v>0</v>
      </c>
      <c r="G1089" s="41"/>
    </row>
    <row r="1090" spans="1:7" ht="20.25" hidden="1" customHeight="1">
      <c r="A1090" s="39">
        <v>2160217</v>
      </c>
      <c r="B1090" s="40" t="s">
        <v>609</v>
      </c>
      <c r="C1090" s="41"/>
      <c r="D1090" s="47">
        <f t="shared" si="34"/>
        <v>0</v>
      </c>
      <c r="E1090" s="41"/>
      <c r="F1090" s="47">
        <f t="shared" si="35"/>
        <v>0</v>
      </c>
      <c r="G1090" s="41"/>
    </row>
    <row r="1091" spans="1:7" ht="20.25" hidden="1" customHeight="1">
      <c r="A1091" s="39">
        <v>2160218</v>
      </c>
      <c r="B1091" s="40" t="s">
        <v>610</v>
      </c>
      <c r="C1091" s="41"/>
      <c r="D1091" s="47">
        <f t="shared" si="34"/>
        <v>0</v>
      </c>
      <c r="E1091" s="41"/>
      <c r="F1091" s="47">
        <f t="shared" si="35"/>
        <v>0</v>
      </c>
      <c r="G1091" s="41"/>
    </row>
    <row r="1092" spans="1:7" ht="20.25" hidden="1" customHeight="1">
      <c r="A1092" s="39">
        <v>2160219</v>
      </c>
      <c r="B1092" s="40" t="s">
        <v>611</v>
      </c>
      <c r="C1092" s="41"/>
      <c r="D1092" s="47">
        <f t="shared" si="34"/>
        <v>0</v>
      </c>
      <c r="E1092" s="41"/>
      <c r="F1092" s="47">
        <f t="shared" si="35"/>
        <v>0</v>
      </c>
      <c r="G1092" s="41"/>
    </row>
    <row r="1093" spans="1:7" ht="20.25" customHeight="1">
      <c r="A1093" s="39">
        <v>2160250</v>
      </c>
      <c r="B1093" s="40" t="s">
        <v>27</v>
      </c>
      <c r="C1093" s="41">
        <v>13</v>
      </c>
      <c r="D1093" s="47">
        <f t="shared" si="34"/>
        <v>0</v>
      </c>
      <c r="E1093" s="41">
        <v>13</v>
      </c>
      <c r="F1093" s="47">
        <f t="shared" si="35"/>
        <v>-7</v>
      </c>
      <c r="G1093" s="41">
        <v>6</v>
      </c>
    </row>
    <row r="1094" spans="1:7" ht="20.25" customHeight="1">
      <c r="A1094" s="39">
        <v>2160299</v>
      </c>
      <c r="B1094" s="40" t="s">
        <v>612</v>
      </c>
      <c r="C1094" s="41">
        <v>442</v>
      </c>
      <c r="D1094" s="47">
        <f t="shared" si="34"/>
        <v>0</v>
      </c>
      <c r="E1094" s="41">
        <v>442</v>
      </c>
      <c r="F1094" s="47">
        <f t="shared" si="35"/>
        <v>-22</v>
      </c>
      <c r="G1094" s="41">
        <v>420</v>
      </c>
    </row>
    <row r="1095" spans="1:7" ht="20.25" customHeight="1">
      <c r="A1095" s="36">
        <v>21606</v>
      </c>
      <c r="B1095" s="36" t="s">
        <v>1043</v>
      </c>
      <c r="C1095" s="38">
        <f>SUM(C1096:C1100)</f>
        <v>874</v>
      </c>
      <c r="D1095" s="35">
        <f t="shared" si="34"/>
        <v>0</v>
      </c>
      <c r="E1095" s="38">
        <f>SUM(E1096:E1100)</f>
        <v>874</v>
      </c>
      <c r="F1095" s="35">
        <f t="shared" si="35"/>
        <v>953</v>
      </c>
      <c r="G1095" s="38">
        <f>SUM(G1096:G1100)</f>
        <v>1827</v>
      </c>
    </row>
    <row r="1096" spans="1:7" ht="20.25" customHeight="1">
      <c r="A1096" s="39">
        <v>2160601</v>
      </c>
      <c r="B1096" s="40" t="s">
        <v>18</v>
      </c>
      <c r="C1096" s="41">
        <v>265</v>
      </c>
      <c r="D1096" s="47">
        <f t="shared" ref="D1096:D1159" si="36">E1096-C1096</f>
        <v>0</v>
      </c>
      <c r="E1096" s="41">
        <v>265</v>
      </c>
      <c r="F1096" s="47">
        <f t="shared" ref="F1096:F1159" si="37">G1096-E1096</f>
        <v>-86</v>
      </c>
      <c r="G1096" s="41">
        <v>179</v>
      </c>
    </row>
    <row r="1097" spans="1:7" ht="20.25" customHeight="1">
      <c r="A1097" s="39">
        <v>2160602</v>
      </c>
      <c r="B1097" s="40" t="s">
        <v>19</v>
      </c>
      <c r="C1097" s="41">
        <v>36</v>
      </c>
      <c r="D1097" s="47">
        <f t="shared" si="36"/>
        <v>0</v>
      </c>
      <c r="E1097" s="41">
        <v>36</v>
      </c>
      <c r="F1097" s="47">
        <f t="shared" si="37"/>
        <v>0</v>
      </c>
      <c r="G1097" s="41">
        <v>36</v>
      </c>
    </row>
    <row r="1098" spans="1:7" ht="20.25" customHeight="1">
      <c r="A1098" s="39">
        <v>2160603</v>
      </c>
      <c r="B1098" s="40" t="s">
        <v>20</v>
      </c>
      <c r="C1098" s="41">
        <v>223</v>
      </c>
      <c r="D1098" s="47">
        <f t="shared" si="36"/>
        <v>0</v>
      </c>
      <c r="E1098" s="41">
        <v>223</v>
      </c>
      <c r="F1098" s="47">
        <f t="shared" si="37"/>
        <v>-65</v>
      </c>
      <c r="G1098" s="41">
        <v>158</v>
      </c>
    </row>
    <row r="1099" spans="1:7" ht="24" hidden="1" customHeight="1">
      <c r="A1099" s="39">
        <v>2160607</v>
      </c>
      <c r="B1099" s="40" t="s">
        <v>613</v>
      </c>
      <c r="C1099" s="41">
        <v>0</v>
      </c>
      <c r="D1099" s="47">
        <f t="shared" si="36"/>
        <v>0</v>
      </c>
      <c r="E1099" s="41">
        <v>0</v>
      </c>
      <c r="F1099" s="47">
        <f t="shared" si="37"/>
        <v>0</v>
      </c>
      <c r="G1099" s="41">
        <v>0</v>
      </c>
    </row>
    <row r="1100" spans="1:7" ht="20.25" customHeight="1">
      <c r="A1100" s="39">
        <v>2160699</v>
      </c>
      <c r="B1100" s="40" t="s">
        <v>614</v>
      </c>
      <c r="C1100" s="41">
        <v>350</v>
      </c>
      <c r="D1100" s="47">
        <f t="shared" si="36"/>
        <v>0</v>
      </c>
      <c r="E1100" s="41">
        <v>350</v>
      </c>
      <c r="F1100" s="47">
        <f t="shared" si="37"/>
        <v>1104</v>
      </c>
      <c r="G1100" s="41">
        <v>1454</v>
      </c>
    </row>
    <row r="1101" spans="1:7" ht="20.25" customHeight="1">
      <c r="A1101" s="36">
        <v>21699</v>
      </c>
      <c r="B1101" s="36" t="s">
        <v>1044</v>
      </c>
      <c r="C1101" s="38">
        <f>SUM(C1102:C1103)</f>
        <v>1395</v>
      </c>
      <c r="D1101" s="35">
        <f t="shared" si="36"/>
        <v>0</v>
      </c>
      <c r="E1101" s="38">
        <f>SUM(E1102:E1103)</f>
        <v>1395</v>
      </c>
      <c r="F1101" s="35">
        <f t="shared" si="37"/>
        <v>-634</v>
      </c>
      <c r="G1101" s="38">
        <f>SUM(G1102:G1103)</f>
        <v>761</v>
      </c>
    </row>
    <row r="1102" spans="1:7" ht="20.25" hidden="1" customHeight="1">
      <c r="A1102" s="39">
        <v>2169901</v>
      </c>
      <c r="B1102" s="40" t="s">
        <v>615</v>
      </c>
      <c r="C1102" s="41"/>
      <c r="D1102" s="35">
        <f t="shared" si="36"/>
        <v>0</v>
      </c>
      <c r="E1102" s="41"/>
      <c r="F1102" s="35">
        <f t="shared" si="37"/>
        <v>0</v>
      </c>
      <c r="G1102" s="41"/>
    </row>
    <row r="1103" spans="1:7" ht="20.25" customHeight="1">
      <c r="A1103" s="39">
        <v>2169999</v>
      </c>
      <c r="B1103" s="40" t="s">
        <v>616</v>
      </c>
      <c r="C1103" s="41">
        <v>1395</v>
      </c>
      <c r="D1103" s="47">
        <f t="shared" si="36"/>
        <v>0</v>
      </c>
      <c r="E1103" s="41">
        <v>1395</v>
      </c>
      <c r="F1103" s="47">
        <f t="shared" si="37"/>
        <v>-634</v>
      </c>
      <c r="G1103" s="41">
        <v>761</v>
      </c>
    </row>
    <row r="1104" spans="1:7" ht="20.25" customHeight="1">
      <c r="A1104" s="36">
        <v>217</v>
      </c>
      <c r="B1104" s="36" t="s">
        <v>617</v>
      </c>
      <c r="C1104" s="38">
        <f>C1105+C1112+C1122+C1128+C1131</f>
        <v>100</v>
      </c>
      <c r="D1104" s="47">
        <f t="shared" si="36"/>
        <v>0</v>
      </c>
      <c r="E1104" s="38">
        <f>E1105+E1112+E1122+E1128+E1131</f>
        <v>100</v>
      </c>
      <c r="F1104" s="35">
        <f t="shared" si="37"/>
        <v>0</v>
      </c>
      <c r="G1104" s="38">
        <f>G1105+G1112+G1122+G1128+G1131</f>
        <v>100</v>
      </c>
    </row>
    <row r="1105" spans="1:7" ht="20.25" hidden="1" customHeight="1">
      <c r="A1105" s="39">
        <v>21701</v>
      </c>
      <c r="B1105" s="36" t="s">
        <v>1045</v>
      </c>
      <c r="C1105" s="38">
        <f>SUM(C1106:C1111)</f>
        <v>0</v>
      </c>
      <c r="D1105" s="47">
        <f t="shared" si="36"/>
        <v>0</v>
      </c>
      <c r="E1105" s="38">
        <f>SUM(E1106:E1111)</f>
        <v>0</v>
      </c>
      <c r="F1105" s="47">
        <f t="shared" si="37"/>
        <v>0</v>
      </c>
      <c r="G1105" s="38">
        <f>SUM(G1106:G1111)</f>
        <v>0</v>
      </c>
    </row>
    <row r="1106" spans="1:7" ht="20.25" hidden="1" customHeight="1">
      <c r="A1106" s="39">
        <v>2170101</v>
      </c>
      <c r="B1106" s="40" t="s">
        <v>18</v>
      </c>
      <c r="C1106" s="41"/>
      <c r="D1106" s="47">
        <f t="shared" si="36"/>
        <v>0</v>
      </c>
      <c r="E1106" s="41"/>
      <c r="F1106" s="47">
        <f t="shared" si="37"/>
        <v>0</v>
      </c>
      <c r="G1106" s="41"/>
    </row>
    <row r="1107" spans="1:7" ht="20.25" hidden="1" customHeight="1">
      <c r="A1107" s="39">
        <v>2170102</v>
      </c>
      <c r="B1107" s="40" t="s">
        <v>19</v>
      </c>
      <c r="C1107" s="41"/>
      <c r="D1107" s="47">
        <f t="shared" si="36"/>
        <v>0</v>
      </c>
      <c r="E1107" s="41"/>
      <c r="F1107" s="47">
        <f t="shared" si="37"/>
        <v>0</v>
      </c>
      <c r="G1107" s="41"/>
    </row>
    <row r="1108" spans="1:7" ht="20.25" hidden="1" customHeight="1">
      <c r="A1108" s="39">
        <v>2170103</v>
      </c>
      <c r="B1108" s="40" t="s">
        <v>20</v>
      </c>
      <c r="C1108" s="41"/>
      <c r="D1108" s="47">
        <f t="shared" si="36"/>
        <v>0</v>
      </c>
      <c r="E1108" s="41"/>
      <c r="F1108" s="47">
        <f t="shared" si="37"/>
        <v>0</v>
      </c>
      <c r="G1108" s="41"/>
    </row>
    <row r="1109" spans="1:7" ht="20.25" hidden="1" customHeight="1">
      <c r="A1109" s="39">
        <v>2170104</v>
      </c>
      <c r="B1109" s="40" t="s">
        <v>618</v>
      </c>
      <c r="C1109" s="41"/>
      <c r="D1109" s="47">
        <f t="shared" si="36"/>
        <v>0</v>
      </c>
      <c r="E1109" s="41"/>
      <c r="F1109" s="47">
        <f t="shared" si="37"/>
        <v>0</v>
      </c>
      <c r="G1109" s="41"/>
    </row>
    <row r="1110" spans="1:7" ht="20.25" hidden="1" customHeight="1">
      <c r="A1110" s="39">
        <v>2170150</v>
      </c>
      <c r="B1110" s="40" t="s">
        <v>27</v>
      </c>
      <c r="C1110" s="41"/>
      <c r="D1110" s="47">
        <f t="shared" si="36"/>
        <v>0</v>
      </c>
      <c r="E1110" s="41"/>
      <c r="F1110" s="47">
        <f t="shared" si="37"/>
        <v>0</v>
      </c>
      <c r="G1110" s="41"/>
    </row>
    <row r="1111" spans="1:7" ht="20.25" hidden="1" customHeight="1">
      <c r="A1111" s="39">
        <v>2170199</v>
      </c>
      <c r="B1111" s="40" t="s">
        <v>619</v>
      </c>
      <c r="C1111" s="41"/>
      <c r="D1111" s="47">
        <f t="shared" si="36"/>
        <v>0</v>
      </c>
      <c r="E1111" s="41"/>
      <c r="F1111" s="47">
        <f t="shared" si="37"/>
        <v>0</v>
      </c>
      <c r="G1111" s="41"/>
    </row>
    <row r="1112" spans="1:7" ht="20.25" hidden="1" customHeight="1">
      <c r="A1112" s="39">
        <v>21702</v>
      </c>
      <c r="B1112" s="36" t="s">
        <v>1046</v>
      </c>
      <c r="C1112" s="38">
        <f>SUM(C1113:C1121)</f>
        <v>0</v>
      </c>
      <c r="D1112" s="35">
        <f t="shared" si="36"/>
        <v>0</v>
      </c>
      <c r="E1112" s="38">
        <f>SUM(E1113:E1121)</f>
        <v>0</v>
      </c>
      <c r="F1112" s="35">
        <f t="shared" si="37"/>
        <v>0</v>
      </c>
      <c r="G1112" s="38">
        <f>SUM(G1113:G1121)</f>
        <v>0</v>
      </c>
    </row>
    <row r="1113" spans="1:7" ht="20.25" hidden="1" customHeight="1">
      <c r="A1113" s="39">
        <v>2170201</v>
      </c>
      <c r="B1113" s="40" t="s">
        <v>620</v>
      </c>
      <c r="C1113" s="41"/>
      <c r="D1113" s="47">
        <f t="shared" si="36"/>
        <v>0</v>
      </c>
      <c r="E1113" s="41"/>
      <c r="F1113" s="47">
        <f t="shared" si="37"/>
        <v>0</v>
      </c>
      <c r="G1113" s="41"/>
    </row>
    <row r="1114" spans="1:7" ht="20.25" hidden="1" customHeight="1">
      <c r="A1114" s="39">
        <v>2170202</v>
      </c>
      <c r="B1114" s="40" t="s">
        <v>621</v>
      </c>
      <c r="C1114" s="41"/>
      <c r="D1114" s="47">
        <f t="shared" si="36"/>
        <v>0</v>
      </c>
      <c r="E1114" s="41"/>
      <c r="F1114" s="47">
        <f t="shared" si="37"/>
        <v>0</v>
      </c>
      <c r="G1114" s="41"/>
    </row>
    <row r="1115" spans="1:7" ht="20.25" hidden="1" customHeight="1">
      <c r="A1115" s="39">
        <v>2170203</v>
      </c>
      <c r="B1115" s="40" t="s">
        <v>622</v>
      </c>
      <c r="C1115" s="41"/>
      <c r="D1115" s="47">
        <f t="shared" si="36"/>
        <v>0</v>
      </c>
      <c r="E1115" s="41"/>
      <c r="F1115" s="47">
        <f t="shared" si="37"/>
        <v>0</v>
      </c>
      <c r="G1115" s="41"/>
    </row>
    <row r="1116" spans="1:7" ht="20.25" hidden="1" customHeight="1">
      <c r="A1116" s="39">
        <v>2170204</v>
      </c>
      <c r="B1116" s="40" t="s">
        <v>623</v>
      </c>
      <c r="C1116" s="41"/>
      <c r="D1116" s="47">
        <f t="shared" si="36"/>
        <v>0</v>
      </c>
      <c r="E1116" s="41"/>
      <c r="F1116" s="47">
        <f t="shared" si="37"/>
        <v>0</v>
      </c>
      <c r="G1116" s="41"/>
    </row>
    <row r="1117" spans="1:7" ht="20.25" hidden="1" customHeight="1">
      <c r="A1117" s="39">
        <v>2170205</v>
      </c>
      <c r="B1117" s="40" t="s">
        <v>624</v>
      </c>
      <c r="C1117" s="41"/>
      <c r="D1117" s="47">
        <f t="shared" si="36"/>
        <v>0</v>
      </c>
      <c r="E1117" s="41"/>
      <c r="F1117" s="47">
        <f t="shared" si="37"/>
        <v>0</v>
      </c>
      <c r="G1117" s="41"/>
    </row>
    <row r="1118" spans="1:7" ht="20.25" hidden="1" customHeight="1">
      <c r="A1118" s="39">
        <v>2170206</v>
      </c>
      <c r="B1118" s="40" t="s">
        <v>625</v>
      </c>
      <c r="C1118" s="41"/>
      <c r="D1118" s="35">
        <f t="shared" si="36"/>
        <v>0</v>
      </c>
      <c r="E1118" s="41"/>
      <c r="F1118" s="35">
        <f t="shared" si="37"/>
        <v>0</v>
      </c>
      <c r="G1118" s="41"/>
    </row>
    <row r="1119" spans="1:7" ht="20.25" hidden="1" customHeight="1">
      <c r="A1119" s="39">
        <v>2170207</v>
      </c>
      <c r="B1119" s="40" t="s">
        <v>626</v>
      </c>
      <c r="C1119" s="41"/>
      <c r="D1119" s="47">
        <f t="shared" si="36"/>
        <v>0</v>
      </c>
      <c r="E1119" s="41"/>
      <c r="F1119" s="47">
        <f t="shared" si="37"/>
        <v>0</v>
      </c>
      <c r="G1119" s="41"/>
    </row>
    <row r="1120" spans="1:7" ht="20.25" hidden="1" customHeight="1">
      <c r="A1120" s="39">
        <v>2170208</v>
      </c>
      <c r="B1120" s="40" t="s">
        <v>627</v>
      </c>
      <c r="C1120" s="41"/>
      <c r="D1120" s="47">
        <f t="shared" si="36"/>
        <v>0</v>
      </c>
      <c r="E1120" s="41"/>
      <c r="F1120" s="47">
        <f t="shared" si="37"/>
        <v>0</v>
      </c>
      <c r="G1120" s="41"/>
    </row>
    <row r="1121" spans="1:7" ht="20.25" hidden="1" customHeight="1">
      <c r="A1121" s="39">
        <v>2170299</v>
      </c>
      <c r="B1121" s="40" t="s">
        <v>628</v>
      </c>
      <c r="C1121" s="41"/>
      <c r="D1121" s="35">
        <f t="shared" si="36"/>
        <v>0</v>
      </c>
      <c r="E1121" s="41"/>
      <c r="F1121" s="35">
        <f t="shared" si="37"/>
        <v>0</v>
      </c>
      <c r="G1121" s="41"/>
    </row>
    <row r="1122" spans="1:7" ht="20.25" hidden="1" customHeight="1">
      <c r="A1122" s="39">
        <v>21703</v>
      </c>
      <c r="B1122" s="36" t="s">
        <v>1047</v>
      </c>
      <c r="C1122" s="38">
        <f>SUM(C1123:C1127)</f>
        <v>0</v>
      </c>
      <c r="D1122" s="35">
        <f t="shared" si="36"/>
        <v>0</v>
      </c>
      <c r="E1122" s="38">
        <f>SUM(E1123:E1127)</f>
        <v>0</v>
      </c>
      <c r="F1122" s="35">
        <f t="shared" si="37"/>
        <v>0</v>
      </c>
      <c r="G1122" s="38">
        <f>SUM(G1123:G1127)</f>
        <v>0</v>
      </c>
    </row>
    <row r="1123" spans="1:7" ht="20.25" hidden="1" customHeight="1">
      <c r="A1123" s="39">
        <v>2170301</v>
      </c>
      <c r="B1123" s="40" t="s">
        <v>629</v>
      </c>
      <c r="C1123" s="41"/>
      <c r="D1123" s="47">
        <f t="shared" si="36"/>
        <v>0</v>
      </c>
      <c r="E1123" s="41"/>
      <c r="F1123" s="47">
        <f t="shared" si="37"/>
        <v>0</v>
      </c>
      <c r="G1123" s="41"/>
    </row>
    <row r="1124" spans="1:7" ht="20.25" hidden="1" customHeight="1">
      <c r="A1124" s="39">
        <v>2170302</v>
      </c>
      <c r="B1124" s="40" t="s">
        <v>630</v>
      </c>
      <c r="C1124" s="41"/>
      <c r="D1124" s="47">
        <f t="shared" si="36"/>
        <v>0</v>
      </c>
      <c r="E1124" s="41"/>
      <c r="F1124" s="47">
        <f t="shared" si="37"/>
        <v>0</v>
      </c>
      <c r="G1124" s="41"/>
    </row>
    <row r="1125" spans="1:7" ht="20.25" hidden="1" customHeight="1">
      <c r="A1125" s="39">
        <v>2170303</v>
      </c>
      <c r="B1125" s="40" t="s">
        <v>631</v>
      </c>
      <c r="C1125" s="41"/>
      <c r="D1125" s="47">
        <f t="shared" si="36"/>
        <v>0</v>
      </c>
      <c r="E1125" s="41"/>
      <c r="F1125" s="47">
        <f t="shared" si="37"/>
        <v>0</v>
      </c>
      <c r="G1125" s="41"/>
    </row>
    <row r="1126" spans="1:7" ht="20.25" hidden="1" customHeight="1">
      <c r="A1126" s="39">
        <v>2170304</v>
      </c>
      <c r="B1126" s="40" t="s">
        <v>632</v>
      </c>
      <c r="C1126" s="41"/>
      <c r="D1126" s="47">
        <f t="shared" si="36"/>
        <v>0</v>
      </c>
      <c r="E1126" s="41"/>
      <c r="F1126" s="47">
        <f t="shared" si="37"/>
        <v>0</v>
      </c>
      <c r="G1126" s="41"/>
    </row>
    <row r="1127" spans="1:7" ht="20.25" hidden="1" customHeight="1">
      <c r="A1127" s="39">
        <v>2170399</v>
      </c>
      <c r="B1127" s="40" t="s">
        <v>633</v>
      </c>
      <c r="C1127" s="41"/>
      <c r="D1127" s="47">
        <f t="shared" si="36"/>
        <v>0</v>
      </c>
      <c r="E1127" s="41"/>
      <c r="F1127" s="47">
        <f t="shared" si="37"/>
        <v>0</v>
      </c>
      <c r="G1127" s="41"/>
    </row>
    <row r="1128" spans="1:7" ht="20.25" hidden="1" customHeight="1">
      <c r="A1128" s="39">
        <v>21704</v>
      </c>
      <c r="B1128" s="36" t="s">
        <v>1048</v>
      </c>
      <c r="C1128" s="38">
        <f>C1129+C1130</f>
        <v>0</v>
      </c>
      <c r="D1128" s="47">
        <f t="shared" si="36"/>
        <v>0</v>
      </c>
      <c r="E1128" s="38">
        <f>E1129+E1130</f>
        <v>0</v>
      </c>
      <c r="F1128" s="47">
        <f t="shared" si="37"/>
        <v>0</v>
      </c>
      <c r="G1128" s="38">
        <f>G1129+G1130</f>
        <v>0</v>
      </c>
    </row>
    <row r="1129" spans="1:7" ht="20.25" hidden="1" customHeight="1">
      <c r="A1129" s="39">
        <v>2170401</v>
      </c>
      <c r="B1129" s="40" t="s">
        <v>634</v>
      </c>
      <c r="C1129" s="41"/>
      <c r="D1129" s="35">
        <f t="shared" si="36"/>
        <v>0</v>
      </c>
      <c r="E1129" s="41"/>
      <c r="F1129" s="35">
        <f t="shared" si="37"/>
        <v>0</v>
      </c>
      <c r="G1129" s="41"/>
    </row>
    <row r="1130" spans="1:7" ht="20.25" hidden="1" customHeight="1">
      <c r="A1130" s="39">
        <v>2170499</v>
      </c>
      <c r="B1130" s="40" t="s">
        <v>635</v>
      </c>
      <c r="C1130" s="41"/>
      <c r="D1130" s="47">
        <f t="shared" si="36"/>
        <v>0</v>
      </c>
      <c r="E1130" s="41"/>
      <c r="F1130" s="47">
        <f t="shared" si="37"/>
        <v>0</v>
      </c>
      <c r="G1130" s="41"/>
    </row>
    <row r="1131" spans="1:7" ht="20.25" customHeight="1">
      <c r="A1131" s="36">
        <v>21799</v>
      </c>
      <c r="B1131" s="36" t="s">
        <v>1049</v>
      </c>
      <c r="C1131" s="38">
        <f>C1132</f>
        <v>100</v>
      </c>
      <c r="D1131" s="47">
        <f t="shared" si="36"/>
        <v>0</v>
      </c>
      <c r="E1131" s="38">
        <f>E1132</f>
        <v>100</v>
      </c>
      <c r="F1131" s="35">
        <f t="shared" si="37"/>
        <v>0</v>
      </c>
      <c r="G1131" s="38">
        <f>G1132</f>
        <v>100</v>
      </c>
    </row>
    <row r="1132" spans="1:7" ht="20.25" customHeight="1">
      <c r="A1132" s="39">
        <v>2179999</v>
      </c>
      <c r="B1132" s="40" t="s">
        <v>636</v>
      </c>
      <c r="C1132" s="41">
        <v>100</v>
      </c>
      <c r="D1132" s="47">
        <f t="shared" si="36"/>
        <v>0</v>
      </c>
      <c r="E1132" s="41">
        <v>100</v>
      </c>
      <c r="F1132" s="47">
        <f t="shared" si="37"/>
        <v>0</v>
      </c>
      <c r="G1132" s="41">
        <v>100</v>
      </c>
    </row>
    <row r="1133" spans="1:7" ht="20.25" hidden="1" customHeight="1">
      <c r="A1133" s="36">
        <v>219</v>
      </c>
      <c r="B1133" s="36" t="s">
        <v>1050</v>
      </c>
      <c r="C1133" s="38">
        <f>SUM(C1134:C1142)</f>
        <v>0</v>
      </c>
      <c r="D1133" s="47">
        <f t="shared" si="36"/>
        <v>0</v>
      </c>
      <c r="E1133" s="38">
        <f>SUM(E1134:E1142)</f>
        <v>0</v>
      </c>
      <c r="F1133" s="47">
        <f t="shared" si="37"/>
        <v>0</v>
      </c>
      <c r="G1133" s="38">
        <f>SUM(G1134:G1142)</f>
        <v>0</v>
      </c>
    </row>
    <row r="1134" spans="1:7" ht="20.25" hidden="1" customHeight="1">
      <c r="A1134" s="39">
        <v>21901</v>
      </c>
      <c r="B1134" s="36" t="s">
        <v>1051</v>
      </c>
      <c r="C1134" s="41"/>
      <c r="D1134" s="47">
        <f t="shared" si="36"/>
        <v>0</v>
      </c>
      <c r="E1134" s="41"/>
      <c r="F1134" s="47">
        <f t="shared" si="37"/>
        <v>0</v>
      </c>
      <c r="G1134" s="41"/>
    </row>
    <row r="1135" spans="1:7" ht="20.25" hidden="1" customHeight="1">
      <c r="A1135" s="39">
        <v>21902</v>
      </c>
      <c r="B1135" s="36" t="s">
        <v>1052</v>
      </c>
      <c r="C1135" s="41"/>
      <c r="D1135" s="47">
        <f t="shared" si="36"/>
        <v>0</v>
      </c>
      <c r="E1135" s="41"/>
      <c r="F1135" s="47">
        <f t="shared" si="37"/>
        <v>0</v>
      </c>
      <c r="G1135" s="41"/>
    </row>
    <row r="1136" spans="1:7" ht="20.25" hidden="1" customHeight="1">
      <c r="A1136" s="39">
        <v>21903</v>
      </c>
      <c r="B1136" s="36" t="s">
        <v>1053</v>
      </c>
      <c r="C1136" s="41"/>
      <c r="D1136" s="47">
        <f t="shared" si="36"/>
        <v>0</v>
      </c>
      <c r="E1136" s="41"/>
      <c r="F1136" s="47">
        <f t="shared" si="37"/>
        <v>0</v>
      </c>
      <c r="G1136" s="41"/>
    </row>
    <row r="1137" spans="1:7" ht="20.25" hidden="1" customHeight="1">
      <c r="A1137" s="39">
        <v>21904</v>
      </c>
      <c r="B1137" s="36" t="s">
        <v>1054</v>
      </c>
      <c r="C1137" s="41"/>
      <c r="D1137" s="47">
        <f t="shared" si="36"/>
        <v>0</v>
      </c>
      <c r="E1137" s="41"/>
      <c r="F1137" s="47">
        <f t="shared" si="37"/>
        <v>0</v>
      </c>
      <c r="G1137" s="41"/>
    </row>
    <row r="1138" spans="1:7" ht="20.25" hidden="1" customHeight="1">
      <c r="A1138" s="39">
        <v>21905</v>
      </c>
      <c r="B1138" s="36" t="s">
        <v>1055</v>
      </c>
      <c r="C1138" s="41"/>
      <c r="D1138" s="47">
        <f t="shared" si="36"/>
        <v>0</v>
      </c>
      <c r="E1138" s="41"/>
      <c r="F1138" s="47">
        <f t="shared" si="37"/>
        <v>0</v>
      </c>
      <c r="G1138" s="41"/>
    </row>
    <row r="1139" spans="1:7" ht="20.25" hidden="1" customHeight="1">
      <c r="A1139" s="39">
        <v>21906</v>
      </c>
      <c r="B1139" s="36" t="s">
        <v>1000</v>
      </c>
      <c r="C1139" s="41"/>
      <c r="D1139" s="35">
        <f t="shared" si="36"/>
        <v>0</v>
      </c>
      <c r="E1139" s="41"/>
      <c r="F1139" s="35">
        <f t="shared" si="37"/>
        <v>0</v>
      </c>
      <c r="G1139" s="41"/>
    </row>
    <row r="1140" spans="1:7" ht="20.25" hidden="1" customHeight="1">
      <c r="A1140" s="39">
        <v>21907</v>
      </c>
      <c r="B1140" s="36" t="s">
        <v>1056</v>
      </c>
      <c r="C1140" s="41"/>
      <c r="D1140" s="47">
        <f t="shared" si="36"/>
        <v>0</v>
      </c>
      <c r="E1140" s="41"/>
      <c r="F1140" s="47">
        <f t="shared" si="37"/>
        <v>0</v>
      </c>
      <c r="G1140" s="41"/>
    </row>
    <row r="1141" spans="1:7" ht="20.25" hidden="1" customHeight="1">
      <c r="A1141" s="39">
        <v>21908</v>
      </c>
      <c r="B1141" s="36" t="s">
        <v>1057</v>
      </c>
      <c r="C1141" s="41"/>
      <c r="D1141" s="47">
        <f t="shared" si="36"/>
        <v>0</v>
      </c>
      <c r="E1141" s="41"/>
      <c r="F1141" s="47">
        <f t="shared" si="37"/>
        <v>0</v>
      </c>
      <c r="G1141" s="41"/>
    </row>
    <row r="1142" spans="1:7" ht="20.25" hidden="1" customHeight="1">
      <c r="A1142" s="39">
        <v>21999</v>
      </c>
      <c r="B1142" s="36" t="s">
        <v>1058</v>
      </c>
      <c r="C1142" s="41"/>
      <c r="D1142" s="47">
        <f t="shared" si="36"/>
        <v>0</v>
      </c>
      <c r="E1142" s="41"/>
      <c r="F1142" s="47">
        <f t="shared" si="37"/>
        <v>0</v>
      </c>
      <c r="G1142" s="41"/>
    </row>
    <row r="1143" spans="1:7" ht="20.25" customHeight="1">
      <c r="A1143" s="36">
        <v>220</v>
      </c>
      <c r="B1143" s="36" t="s">
        <v>637</v>
      </c>
      <c r="C1143" s="38">
        <f>C1144+C1171+C1186</f>
        <v>3546</v>
      </c>
      <c r="D1143" s="47">
        <f t="shared" si="36"/>
        <v>0</v>
      </c>
      <c r="E1143" s="38">
        <f>E1144+E1171+E1186</f>
        <v>3546</v>
      </c>
      <c r="F1143" s="35">
        <f t="shared" si="37"/>
        <v>-1054</v>
      </c>
      <c r="G1143" s="38">
        <f>G1144+G1171+G1186</f>
        <v>2492</v>
      </c>
    </row>
    <row r="1144" spans="1:7" ht="20.25" customHeight="1">
      <c r="A1144" s="36">
        <v>22001</v>
      </c>
      <c r="B1144" s="36" t="s">
        <v>1059</v>
      </c>
      <c r="C1144" s="38">
        <f>SUM(C1145:C1170)</f>
        <v>3249</v>
      </c>
      <c r="D1144" s="47">
        <f t="shared" si="36"/>
        <v>0</v>
      </c>
      <c r="E1144" s="38">
        <f>SUM(E1145:E1170)</f>
        <v>3249</v>
      </c>
      <c r="F1144" s="35">
        <f t="shared" si="37"/>
        <v>-962</v>
      </c>
      <c r="G1144" s="38">
        <f>SUM(G1145:G1170)</f>
        <v>2287</v>
      </c>
    </row>
    <row r="1145" spans="1:7" ht="20.25" customHeight="1">
      <c r="A1145" s="39">
        <v>2200101</v>
      </c>
      <c r="B1145" s="40" t="s">
        <v>18</v>
      </c>
      <c r="C1145" s="41">
        <v>2077</v>
      </c>
      <c r="D1145" s="35">
        <f t="shared" si="36"/>
        <v>0</v>
      </c>
      <c r="E1145" s="41">
        <v>2077</v>
      </c>
      <c r="F1145" s="47">
        <f t="shared" si="37"/>
        <v>-731</v>
      </c>
      <c r="G1145" s="41">
        <v>1346</v>
      </c>
    </row>
    <row r="1146" spans="1:7" ht="20.25" customHeight="1">
      <c r="A1146" s="39">
        <v>2200102</v>
      </c>
      <c r="B1146" s="40" t="s">
        <v>19</v>
      </c>
      <c r="C1146" s="41">
        <v>84</v>
      </c>
      <c r="D1146" s="47">
        <f t="shared" si="36"/>
        <v>0</v>
      </c>
      <c r="E1146" s="41">
        <v>84</v>
      </c>
      <c r="F1146" s="47">
        <f t="shared" si="37"/>
        <v>-37</v>
      </c>
      <c r="G1146" s="41">
        <v>47</v>
      </c>
    </row>
    <row r="1147" spans="1:7" ht="20.25" hidden="1" customHeight="1">
      <c r="A1147" s="39">
        <v>2200103</v>
      </c>
      <c r="B1147" s="40" t="s">
        <v>20</v>
      </c>
      <c r="C1147" s="41"/>
      <c r="D1147" s="47">
        <f t="shared" si="36"/>
        <v>0</v>
      </c>
      <c r="E1147" s="41"/>
      <c r="F1147" s="47">
        <f t="shared" si="37"/>
        <v>0</v>
      </c>
      <c r="G1147" s="41"/>
    </row>
    <row r="1148" spans="1:7" ht="20.25" hidden="1" customHeight="1">
      <c r="A1148" s="39">
        <v>2200104</v>
      </c>
      <c r="B1148" s="40" t="s">
        <v>638</v>
      </c>
      <c r="C1148" s="41"/>
      <c r="D1148" s="35">
        <f t="shared" si="36"/>
        <v>0</v>
      </c>
      <c r="E1148" s="41"/>
      <c r="F1148" s="35">
        <f t="shared" si="37"/>
        <v>0</v>
      </c>
      <c r="G1148" s="41"/>
    </row>
    <row r="1149" spans="1:7" ht="20.25" hidden="1" customHeight="1">
      <c r="A1149" s="39">
        <v>2200106</v>
      </c>
      <c r="B1149" s="40" t="s">
        <v>1060</v>
      </c>
      <c r="C1149" s="41"/>
      <c r="D1149" s="47">
        <f t="shared" si="36"/>
        <v>0</v>
      </c>
      <c r="E1149" s="41"/>
      <c r="F1149" s="47">
        <f t="shared" si="37"/>
        <v>0</v>
      </c>
      <c r="G1149" s="41"/>
    </row>
    <row r="1150" spans="1:7" ht="20.25" hidden="1" customHeight="1">
      <c r="A1150" s="39">
        <v>2200107</v>
      </c>
      <c r="B1150" s="40" t="s">
        <v>639</v>
      </c>
      <c r="C1150" s="41"/>
      <c r="D1150" s="35">
        <f t="shared" si="36"/>
        <v>0</v>
      </c>
      <c r="E1150" s="41"/>
      <c r="F1150" s="35">
        <f t="shared" si="37"/>
        <v>0</v>
      </c>
      <c r="G1150" s="41"/>
    </row>
    <row r="1151" spans="1:7" ht="20.25" hidden="1" customHeight="1">
      <c r="A1151" s="39">
        <v>2200108</v>
      </c>
      <c r="B1151" s="40" t="s">
        <v>640</v>
      </c>
      <c r="C1151" s="41"/>
      <c r="D1151" s="47">
        <f t="shared" si="36"/>
        <v>0</v>
      </c>
      <c r="E1151" s="41"/>
      <c r="F1151" s="47">
        <f t="shared" si="37"/>
        <v>0</v>
      </c>
      <c r="G1151" s="41"/>
    </row>
    <row r="1152" spans="1:7" ht="20.25" hidden="1" customHeight="1">
      <c r="A1152" s="39">
        <v>2200109</v>
      </c>
      <c r="B1152" s="40" t="s">
        <v>1061</v>
      </c>
      <c r="C1152" s="41"/>
      <c r="D1152" s="47">
        <f t="shared" si="36"/>
        <v>0</v>
      </c>
      <c r="E1152" s="41"/>
      <c r="F1152" s="47">
        <f t="shared" si="37"/>
        <v>0</v>
      </c>
      <c r="G1152" s="41"/>
    </row>
    <row r="1153" spans="1:7" ht="20.25" hidden="1" customHeight="1">
      <c r="A1153" s="39">
        <v>2200112</v>
      </c>
      <c r="B1153" s="40" t="s">
        <v>641</v>
      </c>
      <c r="C1153" s="41"/>
      <c r="D1153" s="47">
        <f t="shared" si="36"/>
        <v>0</v>
      </c>
      <c r="E1153" s="41"/>
      <c r="F1153" s="47">
        <f t="shared" si="37"/>
        <v>0</v>
      </c>
      <c r="G1153" s="41"/>
    </row>
    <row r="1154" spans="1:7" ht="20.25" hidden="1" customHeight="1">
      <c r="A1154" s="39">
        <v>2200113</v>
      </c>
      <c r="B1154" s="40" t="s">
        <v>642</v>
      </c>
      <c r="C1154" s="41"/>
      <c r="D1154" s="47">
        <f t="shared" si="36"/>
        <v>0</v>
      </c>
      <c r="E1154" s="41"/>
      <c r="F1154" s="47">
        <f t="shared" si="37"/>
        <v>0</v>
      </c>
      <c r="G1154" s="41"/>
    </row>
    <row r="1155" spans="1:7" ht="20.25" hidden="1" customHeight="1">
      <c r="A1155" s="39">
        <v>2200114</v>
      </c>
      <c r="B1155" s="40" t="s">
        <v>1062</v>
      </c>
      <c r="C1155" s="41"/>
      <c r="D1155" s="47">
        <f t="shared" si="36"/>
        <v>0</v>
      </c>
      <c r="E1155" s="41"/>
      <c r="F1155" s="47">
        <f t="shared" si="37"/>
        <v>0</v>
      </c>
      <c r="G1155" s="41"/>
    </row>
    <row r="1156" spans="1:7" ht="20.25" hidden="1" customHeight="1">
      <c r="A1156" s="39">
        <v>2200115</v>
      </c>
      <c r="B1156" s="40" t="s">
        <v>643</v>
      </c>
      <c r="C1156" s="41"/>
      <c r="D1156" s="47">
        <f t="shared" si="36"/>
        <v>0</v>
      </c>
      <c r="E1156" s="41"/>
      <c r="F1156" s="47">
        <f t="shared" si="37"/>
        <v>0</v>
      </c>
      <c r="G1156" s="41"/>
    </row>
    <row r="1157" spans="1:7" ht="20.25" hidden="1" customHeight="1">
      <c r="A1157" s="39">
        <v>2200116</v>
      </c>
      <c r="B1157" s="40" t="s">
        <v>644</v>
      </c>
      <c r="C1157" s="41"/>
      <c r="D1157" s="47">
        <f t="shared" si="36"/>
        <v>0</v>
      </c>
      <c r="E1157" s="41"/>
      <c r="F1157" s="47">
        <f t="shared" si="37"/>
        <v>0</v>
      </c>
      <c r="G1157" s="41"/>
    </row>
    <row r="1158" spans="1:7" ht="20.25" hidden="1" customHeight="1">
      <c r="A1158" s="39">
        <v>2200119</v>
      </c>
      <c r="B1158" s="40" t="s">
        <v>645</v>
      </c>
      <c r="C1158" s="41"/>
      <c r="D1158" s="47">
        <f t="shared" si="36"/>
        <v>0</v>
      </c>
      <c r="E1158" s="41"/>
      <c r="F1158" s="47">
        <f t="shared" si="37"/>
        <v>0</v>
      </c>
      <c r="G1158" s="41"/>
    </row>
    <row r="1159" spans="1:7" ht="20.25" hidden="1" customHeight="1">
      <c r="A1159" s="39">
        <v>2200120</v>
      </c>
      <c r="B1159" s="40" t="s">
        <v>1063</v>
      </c>
      <c r="C1159" s="41"/>
      <c r="D1159" s="47">
        <f t="shared" si="36"/>
        <v>0</v>
      </c>
      <c r="E1159" s="41"/>
      <c r="F1159" s="47">
        <f t="shared" si="37"/>
        <v>0</v>
      </c>
      <c r="G1159" s="41"/>
    </row>
    <row r="1160" spans="1:7" ht="20.25" hidden="1" customHeight="1">
      <c r="A1160" s="39">
        <v>2200121</v>
      </c>
      <c r="B1160" s="40" t="s">
        <v>1064</v>
      </c>
      <c r="C1160" s="41"/>
      <c r="D1160" s="35">
        <f t="shared" ref="D1160:D1223" si="38">E1160-C1160</f>
        <v>0</v>
      </c>
      <c r="E1160" s="41"/>
      <c r="F1160" s="35">
        <f t="shared" ref="F1160:F1223" si="39">G1160-E1160</f>
        <v>0</v>
      </c>
      <c r="G1160" s="41"/>
    </row>
    <row r="1161" spans="1:7" ht="20.25" hidden="1" customHeight="1">
      <c r="A1161" s="39">
        <v>2200122</v>
      </c>
      <c r="B1161" s="40" t="s">
        <v>1065</v>
      </c>
      <c r="C1161" s="41"/>
      <c r="D1161" s="35">
        <f t="shared" si="38"/>
        <v>0</v>
      </c>
      <c r="E1161" s="41"/>
      <c r="F1161" s="35">
        <f t="shared" si="39"/>
        <v>0</v>
      </c>
      <c r="G1161" s="41"/>
    </row>
    <row r="1162" spans="1:7" ht="20.25" hidden="1" customHeight="1">
      <c r="A1162" s="39">
        <v>2200123</v>
      </c>
      <c r="B1162" s="40" t="s">
        <v>1066</v>
      </c>
      <c r="C1162" s="41"/>
      <c r="D1162" s="47">
        <f t="shared" si="38"/>
        <v>0</v>
      </c>
      <c r="E1162" s="41"/>
      <c r="F1162" s="47">
        <f t="shared" si="39"/>
        <v>0</v>
      </c>
      <c r="G1162" s="41"/>
    </row>
    <row r="1163" spans="1:7" ht="20.25" hidden="1" customHeight="1">
      <c r="A1163" s="39">
        <v>2200124</v>
      </c>
      <c r="B1163" s="40" t="s">
        <v>1067</v>
      </c>
      <c r="C1163" s="41"/>
      <c r="D1163" s="47">
        <f t="shared" si="38"/>
        <v>0</v>
      </c>
      <c r="E1163" s="41"/>
      <c r="F1163" s="47">
        <f t="shared" si="39"/>
        <v>0</v>
      </c>
      <c r="G1163" s="41"/>
    </row>
    <row r="1164" spans="1:7" ht="20.25" hidden="1" customHeight="1">
      <c r="A1164" s="39">
        <v>2200125</v>
      </c>
      <c r="B1164" s="40" t="s">
        <v>1068</v>
      </c>
      <c r="C1164" s="41"/>
      <c r="D1164" s="47">
        <f t="shared" si="38"/>
        <v>0</v>
      </c>
      <c r="E1164" s="41"/>
      <c r="F1164" s="47">
        <f t="shared" si="39"/>
        <v>0</v>
      </c>
      <c r="G1164" s="41"/>
    </row>
    <row r="1165" spans="1:7" ht="20.25" hidden="1" customHeight="1">
      <c r="A1165" s="39">
        <v>2200126</v>
      </c>
      <c r="B1165" s="40" t="s">
        <v>1069</v>
      </c>
      <c r="C1165" s="41"/>
      <c r="D1165" s="47">
        <f t="shared" si="38"/>
        <v>0</v>
      </c>
      <c r="E1165" s="41"/>
      <c r="F1165" s="47">
        <f t="shared" si="39"/>
        <v>0</v>
      </c>
      <c r="G1165" s="41"/>
    </row>
    <row r="1166" spans="1:7" ht="20.25" hidden="1" customHeight="1">
      <c r="A1166" s="39">
        <v>2200127</v>
      </c>
      <c r="B1166" s="40" t="s">
        <v>1070</v>
      </c>
      <c r="C1166" s="41"/>
      <c r="D1166" s="47">
        <f t="shared" si="38"/>
        <v>0</v>
      </c>
      <c r="E1166" s="41"/>
      <c r="F1166" s="47">
        <f t="shared" si="39"/>
        <v>0</v>
      </c>
      <c r="G1166" s="41"/>
    </row>
    <row r="1167" spans="1:7" ht="20.25" hidden="1" customHeight="1">
      <c r="A1167" s="39">
        <v>2200128</v>
      </c>
      <c r="B1167" s="40" t="s">
        <v>1071</v>
      </c>
      <c r="C1167" s="41"/>
      <c r="D1167" s="47">
        <f t="shared" si="38"/>
        <v>0</v>
      </c>
      <c r="E1167" s="41"/>
      <c r="F1167" s="47">
        <f t="shared" si="39"/>
        <v>0</v>
      </c>
      <c r="G1167" s="41"/>
    </row>
    <row r="1168" spans="1:7" ht="20.25" hidden="1" customHeight="1">
      <c r="A1168" s="39">
        <v>2200129</v>
      </c>
      <c r="B1168" s="40" t="s">
        <v>1072</v>
      </c>
      <c r="C1168" s="41"/>
      <c r="D1168" s="47">
        <f t="shared" si="38"/>
        <v>0</v>
      </c>
      <c r="E1168" s="41"/>
      <c r="F1168" s="47">
        <f t="shared" si="39"/>
        <v>0</v>
      </c>
      <c r="G1168" s="41"/>
    </row>
    <row r="1169" spans="1:7" ht="20.25" customHeight="1">
      <c r="A1169" s="39">
        <v>2200150</v>
      </c>
      <c r="B1169" s="40" t="s">
        <v>27</v>
      </c>
      <c r="C1169" s="41">
        <v>1088</v>
      </c>
      <c r="D1169" s="47">
        <f t="shared" si="38"/>
        <v>0</v>
      </c>
      <c r="E1169" s="41">
        <v>1088</v>
      </c>
      <c r="F1169" s="47">
        <f t="shared" si="39"/>
        <v>-194</v>
      </c>
      <c r="G1169" s="41">
        <v>894</v>
      </c>
    </row>
    <row r="1170" spans="1:7" ht="20.25" hidden="1" customHeight="1">
      <c r="A1170" s="39">
        <v>2200199</v>
      </c>
      <c r="B1170" s="40" t="s">
        <v>646</v>
      </c>
      <c r="C1170" s="41"/>
      <c r="D1170" s="47">
        <f t="shared" si="38"/>
        <v>0</v>
      </c>
      <c r="E1170" s="41"/>
      <c r="F1170" s="47">
        <f t="shared" si="39"/>
        <v>0</v>
      </c>
      <c r="G1170" s="41"/>
    </row>
    <row r="1171" spans="1:7" ht="20.25" customHeight="1">
      <c r="A1171" s="36">
        <v>22005</v>
      </c>
      <c r="B1171" s="36" t="s">
        <v>1073</v>
      </c>
      <c r="C1171" s="38">
        <f>SUM(C1172:C1185)</f>
        <v>297</v>
      </c>
      <c r="D1171" s="47">
        <f t="shared" si="38"/>
        <v>0</v>
      </c>
      <c r="E1171" s="38">
        <f>SUM(E1172:E1185)</f>
        <v>297</v>
      </c>
      <c r="F1171" s="35">
        <f t="shared" si="39"/>
        <v>-92</v>
      </c>
      <c r="G1171" s="38">
        <f>SUM(G1172:G1185)</f>
        <v>205</v>
      </c>
    </row>
    <row r="1172" spans="1:7" ht="20.25" hidden="1" customHeight="1">
      <c r="A1172" s="39">
        <v>2200501</v>
      </c>
      <c r="B1172" s="40" t="s">
        <v>18</v>
      </c>
      <c r="C1172" s="41"/>
      <c r="D1172" s="47">
        <f t="shared" si="38"/>
        <v>0</v>
      </c>
      <c r="E1172" s="41"/>
      <c r="F1172" s="47">
        <f t="shared" si="39"/>
        <v>0</v>
      </c>
      <c r="G1172" s="41"/>
    </row>
    <row r="1173" spans="1:7" ht="20.25" hidden="1" customHeight="1">
      <c r="A1173" s="39">
        <v>2200502</v>
      </c>
      <c r="B1173" s="40" t="s">
        <v>19</v>
      </c>
      <c r="C1173" s="41"/>
      <c r="D1173" s="47">
        <f t="shared" si="38"/>
        <v>0</v>
      </c>
      <c r="E1173" s="41"/>
      <c r="F1173" s="47">
        <f t="shared" si="39"/>
        <v>0</v>
      </c>
      <c r="G1173" s="41"/>
    </row>
    <row r="1174" spans="1:7" ht="20.25" hidden="1" customHeight="1">
      <c r="A1174" s="39">
        <v>2200503</v>
      </c>
      <c r="B1174" s="40" t="s">
        <v>20</v>
      </c>
      <c r="C1174" s="41"/>
      <c r="D1174" s="47">
        <f t="shared" si="38"/>
        <v>0</v>
      </c>
      <c r="E1174" s="41"/>
      <c r="F1174" s="47">
        <f t="shared" si="39"/>
        <v>0</v>
      </c>
      <c r="G1174" s="41"/>
    </row>
    <row r="1175" spans="1:7" ht="20.25" customHeight="1">
      <c r="A1175" s="39">
        <v>2200504</v>
      </c>
      <c r="B1175" s="40" t="s">
        <v>647</v>
      </c>
      <c r="C1175" s="41">
        <v>214</v>
      </c>
      <c r="D1175" s="47">
        <f t="shared" si="38"/>
        <v>0</v>
      </c>
      <c r="E1175" s="41">
        <v>214</v>
      </c>
      <c r="F1175" s="47">
        <f t="shared" si="39"/>
        <v>-61</v>
      </c>
      <c r="G1175" s="41">
        <v>153</v>
      </c>
    </row>
    <row r="1176" spans="1:7" ht="20.25" hidden="1" customHeight="1">
      <c r="A1176" s="39">
        <v>2200506</v>
      </c>
      <c r="B1176" s="40" t="s">
        <v>648</v>
      </c>
      <c r="C1176" s="41"/>
      <c r="D1176" s="47">
        <f t="shared" si="38"/>
        <v>0</v>
      </c>
      <c r="E1176" s="41"/>
      <c r="F1176" s="47">
        <f t="shared" si="39"/>
        <v>0</v>
      </c>
      <c r="G1176" s="41"/>
    </row>
    <row r="1177" spans="1:7" ht="20.25" hidden="1" customHeight="1">
      <c r="A1177" s="39">
        <v>2200507</v>
      </c>
      <c r="B1177" s="40" t="s">
        <v>649</v>
      </c>
      <c r="C1177" s="41"/>
      <c r="D1177" s="47">
        <f t="shared" si="38"/>
        <v>0</v>
      </c>
      <c r="E1177" s="41"/>
      <c r="F1177" s="47">
        <f t="shared" si="39"/>
        <v>0</v>
      </c>
      <c r="G1177" s="41"/>
    </row>
    <row r="1178" spans="1:7" ht="20.25" hidden="1" customHeight="1">
      <c r="A1178" s="39">
        <v>2200508</v>
      </c>
      <c r="B1178" s="40" t="s">
        <v>650</v>
      </c>
      <c r="C1178" s="41"/>
      <c r="D1178" s="47">
        <f t="shared" si="38"/>
        <v>0</v>
      </c>
      <c r="E1178" s="41"/>
      <c r="F1178" s="47">
        <f t="shared" si="39"/>
        <v>0</v>
      </c>
      <c r="G1178" s="41"/>
    </row>
    <row r="1179" spans="1:7" ht="20.25" hidden="1" customHeight="1">
      <c r="A1179" s="39">
        <v>2200509</v>
      </c>
      <c r="B1179" s="40" t="s">
        <v>651</v>
      </c>
      <c r="C1179" s="41"/>
      <c r="D1179" s="47">
        <f t="shared" si="38"/>
        <v>0</v>
      </c>
      <c r="E1179" s="41"/>
      <c r="F1179" s="47">
        <f t="shared" si="39"/>
        <v>0</v>
      </c>
      <c r="G1179" s="41"/>
    </row>
    <row r="1180" spans="1:7" ht="20.25" customHeight="1">
      <c r="A1180" s="39">
        <v>2200510</v>
      </c>
      <c r="B1180" s="40" t="s">
        <v>652</v>
      </c>
      <c r="C1180" s="41">
        <v>83</v>
      </c>
      <c r="D1180" s="47">
        <f t="shared" si="38"/>
        <v>0</v>
      </c>
      <c r="E1180" s="41">
        <v>83</v>
      </c>
      <c r="F1180" s="47">
        <f t="shared" si="39"/>
        <v>-31</v>
      </c>
      <c r="G1180" s="41">
        <v>52</v>
      </c>
    </row>
    <row r="1181" spans="1:7" ht="20.25" hidden="1" customHeight="1">
      <c r="A1181" s="39">
        <v>2200511</v>
      </c>
      <c r="B1181" s="40" t="s">
        <v>653</v>
      </c>
      <c r="C1181" s="41"/>
      <c r="D1181" s="47">
        <f t="shared" si="38"/>
        <v>0</v>
      </c>
      <c r="E1181" s="41"/>
      <c r="F1181" s="47">
        <f t="shared" si="39"/>
        <v>0</v>
      </c>
      <c r="G1181" s="41"/>
    </row>
    <row r="1182" spans="1:7" ht="20.25" hidden="1" customHeight="1">
      <c r="A1182" s="39">
        <v>2200512</v>
      </c>
      <c r="B1182" s="40" t="s">
        <v>654</v>
      </c>
      <c r="C1182" s="41"/>
      <c r="D1182" s="47">
        <f t="shared" si="38"/>
        <v>0</v>
      </c>
      <c r="E1182" s="41"/>
      <c r="F1182" s="47">
        <f t="shared" si="39"/>
        <v>0</v>
      </c>
      <c r="G1182" s="41"/>
    </row>
    <row r="1183" spans="1:7" ht="20.25" hidden="1" customHeight="1">
      <c r="A1183" s="39">
        <v>2200513</v>
      </c>
      <c r="B1183" s="40" t="s">
        <v>655</v>
      </c>
      <c r="C1183" s="41"/>
      <c r="D1183" s="47">
        <f t="shared" si="38"/>
        <v>0</v>
      </c>
      <c r="E1183" s="41"/>
      <c r="F1183" s="47">
        <f t="shared" si="39"/>
        <v>0</v>
      </c>
      <c r="G1183" s="41"/>
    </row>
    <row r="1184" spans="1:7" ht="20.25" hidden="1" customHeight="1">
      <c r="A1184" s="39">
        <v>2200514</v>
      </c>
      <c r="B1184" s="40" t="s">
        <v>656</v>
      </c>
      <c r="C1184" s="41"/>
      <c r="D1184" s="47">
        <f t="shared" si="38"/>
        <v>0</v>
      </c>
      <c r="E1184" s="41"/>
      <c r="F1184" s="47">
        <f t="shared" si="39"/>
        <v>0</v>
      </c>
      <c r="G1184" s="41"/>
    </row>
    <row r="1185" spans="1:7" ht="20.25" hidden="1" customHeight="1">
      <c r="A1185" s="39">
        <v>2200599</v>
      </c>
      <c r="B1185" s="40" t="s">
        <v>657</v>
      </c>
      <c r="C1185" s="41"/>
      <c r="D1185" s="47">
        <f t="shared" si="38"/>
        <v>0</v>
      </c>
      <c r="E1185" s="41"/>
      <c r="F1185" s="47">
        <f t="shared" si="39"/>
        <v>0</v>
      </c>
      <c r="G1185" s="41"/>
    </row>
    <row r="1186" spans="1:7" ht="20.25" hidden="1" customHeight="1">
      <c r="A1186" s="36">
        <v>22099</v>
      </c>
      <c r="B1186" s="36" t="s">
        <v>1074</v>
      </c>
      <c r="C1186" s="38">
        <f>C1187</f>
        <v>0</v>
      </c>
      <c r="D1186" s="47">
        <f t="shared" si="38"/>
        <v>0</v>
      </c>
      <c r="E1186" s="38">
        <f>E1187</f>
        <v>0</v>
      </c>
      <c r="F1186" s="47">
        <f t="shared" si="39"/>
        <v>0</v>
      </c>
      <c r="G1186" s="38">
        <f>G1187</f>
        <v>0</v>
      </c>
    </row>
    <row r="1187" spans="1:7" ht="20.25" hidden="1" customHeight="1">
      <c r="A1187" s="42">
        <v>2209999</v>
      </c>
      <c r="B1187" s="33" t="s">
        <v>658</v>
      </c>
      <c r="C1187" s="41"/>
      <c r="D1187" s="47">
        <f t="shared" si="38"/>
        <v>0</v>
      </c>
      <c r="E1187" s="41"/>
      <c r="F1187" s="47">
        <f t="shared" si="39"/>
        <v>0</v>
      </c>
      <c r="G1187" s="41"/>
    </row>
    <row r="1188" spans="1:7" ht="20.25" customHeight="1">
      <c r="A1188" s="36">
        <v>221</v>
      </c>
      <c r="B1188" s="36" t="s">
        <v>659</v>
      </c>
      <c r="C1188" s="38">
        <f>C1189+C1200+C1206</f>
        <v>17151</v>
      </c>
      <c r="D1188" s="35">
        <f t="shared" si="38"/>
        <v>0</v>
      </c>
      <c r="E1188" s="38">
        <f>E1189+E1200+E1206</f>
        <v>17151</v>
      </c>
      <c r="F1188" s="35">
        <f t="shared" si="39"/>
        <v>-1123</v>
      </c>
      <c r="G1188" s="38">
        <f>G1189+G1200+G1206</f>
        <v>16028</v>
      </c>
    </row>
    <row r="1189" spans="1:7" ht="20.25" customHeight="1">
      <c r="A1189" s="36">
        <v>22101</v>
      </c>
      <c r="B1189" s="36" t="s">
        <v>1075</v>
      </c>
      <c r="C1189" s="38">
        <f>SUM(C1190:C1199)</f>
        <v>1179</v>
      </c>
      <c r="D1189" s="47">
        <f t="shared" si="38"/>
        <v>0</v>
      </c>
      <c r="E1189" s="38">
        <f>SUM(E1190:E1199)</f>
        <v>1179</v>
      </c>
      <c r="F1189" s="35">
        <f t="shared" si="39"/>
        <v>274</v>
      </c>
      <c r="G1189" s="38">
        <f>SUM(G1190:G1199)</f>
        <v>1453</v>
      </c>
    </row>
    <row r="1190" spans="1:7" ht="20.25" hidden="1" customHeight="1">
      <c r="A1190" s="39">
        <v>2210101</v>
      </c>
      <c r="B1190" s="40" t="s">
        <v>660</v>
      </c>
      <c r="C1190" s="41"/>
      <c r="D1190" s="47">
        <f t="shared" si="38"/>
        <v>0</v>
      </c>
      <c r="E1190" s="41"/>
      <c r="F1190" s="47">
        <f t="shared" si="39"/>
        <v>0</v>
      </c>
      <c r="G1190" s="41"/>
    </row>
    <row r="1191" spans="1:7" ht="20.25" hidden="1" customHeight="1">
      <c r="A1191" s="39">
        <v>2210102</v>
      </c>
      <c r="B1191" s="40" t="s">
        <v>661</v>
      </c>
      <c r="C1191" s="41"/>
      <c r="D1191" s="47">
        <f t="shared" si="38"/>
        <v>0</v>
      </c>
      <c r="E1191" s="41"/>
      <c r="F1191" s="47">
        <f t="shared" si="39"/>
        <v>0</v>
      </c>
      <c r="G1191" s="41"/>
    </row>
    <row r="1192" spans="1:7" ht="20.25" hidden="1" customHeight="1">
      <c r="A1192" s="39">
        <v>2210103</v>
      </c>
      <c r="B1192" s="40" t="s">
        <v>662</v>
      </c>
      <c r="C1192" s="41"/>
      <c r="D1192" s="47">
        <f t="shared" si="38"/>
        <v>0</v>
      </c>
      <c r="E1192" s="41"/>
      <c r="F1192" s="47">
        <f t="shared" si="39"/>
        <v>0</v>
      </c>
      <c r="G1192" s="41"/>
    </row>
    <row r="1193" spans="1:7" ht="20.25" hidden="1" customHeight="1">
      <c r="A1193" s="39">
        <v>2210104</v>
      </c>
      <c r="B1193" s="40" t="s">
        <v>663</v>
      </c>
      <c r="C1193" s="41"/>
      <c r="D1193" s="47">
        <f t="shared" si="38"/>
        <v>0</v>
      </c>
      <c r="E1193" s="41"/>
      <c r="F1193" s="47">
        <f t="shared" si="39"/>
        <v>0</v>
      </c>
      <c r="G1193" s="41"/>
    </row>
    <row r="1194" spans="1:7" ht="20.25" hidden="1" customHeight="1">
      <c r="A1194" s="39">
        <v>2210105</v>
      </c>
      <c r="B1194" s="40" t="s">
        <v>664</v>
      </c>
      <c r="C1194" s="41"/>
      <c r="D1194" s="47">
        <f t="shared" si="38"/>
        <v>0</v>
      </c>
      <c r="E1194" s="41"/>
      <c r="F1194" s="47">
        <f t="shared" si="39"/>
        <v>0</v>
      </c>
      <c r="G1194" s="41"/>
    </row>
    <row r="1195" spans="1:7" ht="20.25" customHeight="1">
      <c r="A1195" s="39">
        <v>2210106</v>
      </c>
      <c r="B1195" s="40" t="s">
        <v>665</v>
      </c>
      <c r="C1195" s="41">
        <v>665</v>
      </c>
      <c r="D1195" s="47">
        <f t="shared" si="38"/>
        <v>0</v>
      </c>
      <c r="E1195" s="41">
        <v>665</v>
      </c>
      <c r="F1195" s="47">
        <f t="shared" si="39"/>
        <v>-173</v>
      </c>
      <c r="G1195" s="41">
        <v>492</v>
      </c>
    </row>
    <row r="1196" spans="1:7" ht="20.25" hidden="1" customHeight="1">
      <c r="A1196" s="39">
        <v>2210107</v>
      </c>
      <c r="B1196" s="40" t="s">
        <v>666</v>
      </c>
      <c r="C1196" s="41">
        <v>0</v>
      </c>
      <c r="D1196" s="47">
        <f t="shared" si="38"/>
        <v>0</v>
      </c>
      <c r="E1196" s="41">
        <v>0</v>
      </c>
      <c r="F1196" s="47">
        <f t="shared" si="39"/>
        <v>0</v>
      </c>
      <c r="G1196" s="41">
        <v>0</v>
      </c>
    </row>
    <row r="1197" spans="1:7" ht="20.25" customHeight="1">
      <c r="A1197" s="39">
        <v>2210108</v>
      </c>
      <c r="B1197" s="40" t="s">
        <v>1076</v>
      </c>
      <c r="C1197" s="41">
        <v>0</v>
      </c>
      <c r="D1197" s="47">
        <f t="shared" si="38"/>
        <v>0</v>
      </c>
      <c r="E1197" s="41">
        <v>0</v>
      </c>
      <c r="F1197" s="47">
        <f t="shared" si="39"/>
        <v>617</v>
      </c>
      <c r="G1197" s="41">
        <v>617</v>
      </c>
    </row>
    <row r="1198" spans="1:7" ht="20.25" hidden="1" customHeight="1">
      <c r="A1198" s="39">
        <v>2210109</v>
      </c>
      <c r="B1198" s="40" t="s">
        <v>1077</v>
      </c>
      <c r="C1198" s="41">
        <v>0</v>
      </c>
      <c r="D1198" s="47">
        <f t="shared" si="38"/>
        <v>0</v>
      </c>
      <c r="E1198" s="41">
        <v>0</v>
      </c>
      <c r="F1198" s="47">
        <f t="shared" si="39"/>
        <v>0</v>
      </c>
      <c r="G1198" s="41">
        <v>0</v>
      </c>
    </row>
    <row r="1199" spans="1:7" ht="20.25" customHeight="1">
      <c r="A1199" s="39">
        <v>2210199</v>
      </c>
      <c r="B1199" s="40" t="s">
        <v>667</v>
      </c>
      <c r="C1199" s="41">
        <v>514</v>
      </c>
      <c r="D1199" s="47">
        <f t="shared" si="38"/>
        <v>0</v>
      </c>
      <c r="E1199" s="41">
        <v>514</v>
      </c>
      <c r="F1199" s="47">
        <f t="shared" si="39"/>
        <v>-170</v>
      </c>
      <c r="G1199" s="41">
        <v>344</v>
      </c>
    </row>
    <row r="1200" spans="1:7" ht="20.25" customHeight="1">
      <c r="A1200" s="36">
        <v>22102</v>
      </c>
      <c r="B1200" s="36" t="s">
        <v>1078</v>
      </c>
      <c r="C1200" s="38">
        <f>C1201+C1204+C1205</f>
        <v>15969</v>
      </c>
      <c r="D1200" s="47">
        <f t="shared" si="38"/>
        <v>0</v>
      </c>
      <c r="E1200" s="38">
        <f>E1201+E1204+E1205</f>
        <v>15969</v>
      </c>
      <c r="F1200" s="35">
        <f t="shared" si="39"/>
        <v>-1394</v>
      </c>
      <c r="G1200" s="38">
        <f>G1201+G1204+G1205</f>
        <v>14575</v>
      </c>
    </row>
    <row r="1201" spans="1:7" ht="20.25" customHeight="1">
      <c r="A1201" s="39">
        <v>2210201</v>
      </c>
      <c r="B1201" s="40" t="s">
        <v>668</v>
      </c>
      <c r="C1201" s="41">
        <v>8169</v>
      </c>
      <c r="D1201" s="47">
        <f t="shared" si="38"/>
        <v>0</v>
      </c>
      <c r="E1201" s="41">
        <v>8169</v>
      </c>
      <c r="F1201" s="47">
        <f t="shared" si="39"/>
        <v>580</v>
      </c>
      <c r="G1201" s="41">
        <v>8749</v>
      </c>
    </row>
    <row r="1202" spans="1:7" ht="20.25" hidden="1" customHeight="1">
      <c r="A1202" s="39">
        <v>221020101</v>
      </c>
      <c r="B1202" s="40" t="s">
        <v>669</v>
      </c>
      <c r="C1202" s="41"/>
      <c r="D1202" s="47">
        <f t="shared" si="38"/>
        <v>0</v>
      </c>
      <c r="E1202" s="41"/>
      <c r="F1202" s="47">
        <f t="shared" si="39"/>
        <v>0</v>
      </c>
      <c r="G1202" s="41"/>
    </row>
    <row r="1203" spans="1:7" ht="20.25" hidden="1" customHeight="1">
      <c r="A1203" s="39">
        <v>221020102</v>
      </c>
      <c r="B1203" s="40" t="s">
        <v>670</v>
      </c>
      <c r="C1203" s="41"/>
      <c r="D1203" s="35">
        <f t="shared" si="38"/>
        <v>0</v>
      </c>
      <c r="E1203" s="41"/>
      <c r="F1203" s="35">
        <f t="shared" si="39"/>
        <v>0</v>
      </c>
      <c r="G1203" s="41"/>
    </row>
    <row r="1204" spans="1:7" s="62" customFormat="1" ht="20.25" hidden="1" customHeight="1">
      <c r="A1204" s="39">
        <v>2210202</v>
      </c>
      <c r="B1204" s="40" t="s">
        <v>671</v>
      </c>
      <c r="C1204" s="41"/>
      <c r="D1204" s="47">
        <f t="shared" si="38"/>
        <v>0</v>
      </c>
      <c r="E1204" s="41"/>
      <c r="F1204" s="47">
        <f t="shared" si="39"/>
        <v>0</v>
      </c>
      <c r="G1204" s="41"/>
    </row>
    <row r="1205" spans="1:7" ht="20.25" customHeight="1">
      <c r="A1205" s="39">
        <v>2210203</v>
      </c>
      <c r="B1205" s="40" t="s">
        <v>672</v>
      </c>
      <c r="C1205" s="41">
        <v>7800</v>
      </c>
      <c r="D1205" s="35">
        <f t="shared" si="38"/>
        <v>0</v>
      </c>
      <c r="E1205" s="41">
        <v>7800</v>
      </c>
      <c r="F1205" s="47">
        <f t="shared" si="39"/>
        <v>-1974</v>
      </c>
      <c r="G1205" s="41">
        <v>5826</v>
      </c>
    </row>
    <row r="1206" spans="1:7" ht="20.25" customHeight="1">
      <c r="A1206" s="36">
        <v>22103</v>
      </c>
      <c r="B1206" s="36" t="s">
        <v>1079</v>
      </c>
      <c r="C1206" s="38">
        <f>SUM(C1207:C1209)</f>
        <v>3</v>
      </c>
      <c r="D1206" s="35">
        <f t="shared" si="38"/>
        <v>0</v>
      </c>
      <c r="E1206" s="38">
        <f>SUM(E1207:E1209)</f>
        <v>3</v>
      </c>
      <c r="F1206" s="35">
        <f t="shared" si="39"/>
        <v>-3</v>
      </c>
      <c r="G1206" s="38">
        <f>SUM(G1207:G1209)</f>
        <v>0</v>
      </c>
    </row>
    <row r="1207" spans="1:7" ht="20.25" hidden="1" customHeight="1">
      <c r="A1207" s="39">
        <v>2210301</v>
      </c>
      <c r="B1207" s="40" t="s">
        <v>673</v>
      </c>
      <c r="C1207" s="41"/>
      <c r="D1207" s="47">
        <f t="shared" si="38"/>
        <v>0</v>
      </c>
      <c r="E1207" s="41"/>
      <c r="F1207" s="47">
        <f t="shared" si="39"/>
        <v>0</v>
      </c>
      <c r="G1207" s="41"/>
    </row>
    <row r="1208" spans="1:7" ht="20.25" customHeight="1">
      <c r="A1208" s="39">
        <v>2210302</v>
      </c>
      <c r="B1208" s="40" t="s">
        <v>674</v>
      </c>
      <c r="C1208" s="41">
        <v>3</v>
      </c>
      <c r="D1208" s="47">
        <f t="shared" si="38"/>
        <v>0</v>
      </c>
      <c r="E1208" s="41">
        <v>3</v>
      </c>
      <c r="F1208" s="47">
        <f t="shared" si="39"/>
        <v>-3</v>
      </c>
      <c r="G1208" s="41"/>
    </row>
    <row r="1209" spans="1:7" ht="20.25" hidden="1" customHeight="1">
      <c r="A1209" s="39">
        <v>2210399</v>
      </c>
      <c r="B1209" s="40" t="s">
        <v>675</v>
      </c>
      <c r="C1209" s="41"/>
      <c r="D1209" s="47">
        <f t="shared" si="38"/>
        <v>0</v>
      </c>
      <c r="E1209" s="41"/>
      <c r="F1209" s="47">
        <f t="shared" si="39"/>
        <v>0</v>
      </c>
      <c r="G1209" s="41"/>
    </row>
    <row r="1210" spans="1:7" ht="20.25" customHeight="1">
      <c r="A1210" s="36">
        <v>222</v>
      </c>
      <c r="B1210" s="36" t="s">
        <v>676</v>
      </c>
      <c r="C1210" s="38">
        <f>C1211+C1229+C1235+C1241</f>
        <v>1996</v>
      </c>
      <c r="D1210" s="47">
        <f t="shared" si="38"/>
        <v>0</v>
      </c>
      <c r="E1210" s="38">
        <f>E1211+E1229+E1235+E1241</f>
        <v>1996</v>
      </c>
      <c r="F1210" s="35">
        <f t="shared" si="39"/>
        <v>-560</v>
      </c>
      <c r="G1210" s="38">
        <f>G1211+G1229+G1235+G1241</f>
        <v>1436</v>
      </c>
    </row>
    <row r="1211" spans="1:7" ht="20.25" customHeight="1">
      <c r="A1211" s="36">
        <v>22201</v>
      </c>
      <c r="B1211" s="36" t="s">
        <v>1080</v>
      </c>
      <c r="C1211" s="38">
        <f>SUM(C1212:C1228)</f>
        <v>107</v>
      </c>
      <c r="D1211" s="47">
        <f t="shared" si="38"/>
        <v>0</v>
      </c>
      <c r="E1211" s="38">
        <f>SUM(E1212:E1228)</f>
        <v>107</v>
      </c>
      <c r="F1211" s="35">
        <f t="shared" si="39"/>
        <v>-60</v>
      </c>
      <c r="G1211" s="38">
        <f>SUM(G1212:G1228)</f>
        <v>47</v>
      </c>
    </row>
    <row r="1212" spans="1:7" ht="20.25" hidden="1" customHeight="1">
      <c r="A1212" s="39">
        <v>2220101</v>
      </c>
      <c r="B1212" s="40" t="s">
        <v>18</v>
      </c>
      <c r="C1212" s="41"/>
      <c r="D1212" s="47">
        <f t="shared" si="38"/>
        <v>0</v>
      </c>
      <c r="E1212" s="41"/>
      <c r="F1212" s="47">
        <f t="shared" si="39"/>
        <v>0</v>
      </c>
      <c r="G1212" s="41"/>
    </row>
    <row r="1213" spans="1:7" ht="20.25" hidden="1" customHeight="1">
      <c r="A1213" s="39">
        <v>2220102</v>
      </c>
      <c r="B1213" s="40" t="s">
        <v>19</v>
      </c>
      <c r="C1213" s="41"/>
      <c r="D1213" s="47">
        <f t="shared" si="38"/>
        <v>0</v>
      </c>
      <c r="E1213" s="41"/>
      <c r="F1213" s="47">
        <f t="shared" si="39"/>
        <v>0</v>
      </c>
      <c r="G1213" s="41"/>
    </row>
    <row r="1214" spans="1:7" ht="20.25" hidden="1" customHeight="1">
      <c r="A1214" s="39">
        <v>2220103</v>
      </c>
      <c r="B1214" s="40" t="s">
        <v>20</v>
      </c>
      <c r="C1214" s="41"/>
      <c r="D1214" s="47">
        <f t="shared" si="38"/>
        <v>0</v>
      </c>
      <c r="E1214" s="41"/>
      <c r="F1214" s="47">
        <f t="shared" si="39"/>
        <v>0</v>
      </c>
      <c r="G1214" s="41"/>
    </row>
    <row r="1215" spans="1:7" ht="20.25" hidden="1" customHeight="1">
      <c r="A1215" s="39">
        <v>2220104</v>
      </c>
      <c r="B1215" s="40" t="s">
        <v>1081</v>
      </c>
      <c r="C1215" s="41"/>
      <c r="D1215" s="47">
        <f t="shared" si="38"/>
        <v>0</v>
      </c>
      <c r="E1215" s="41"/>
      <c r="F1215" s="47">
        <f t="shared" si="39"/>
        <v>0</v>
      </c>
      <c r="G1215" s="41"/>
    </row>
    <row r="1216" spans="1:7" ht="20.25" hidden="1" customHeight="1">
      <c r="A1216" s="39">
        <v>2220105</v>
      </c>
      <c r="B1216" s="40" t="s">
        <v>1082</v>
      </c>
      <c r="C1216" s="41"/>
      <c r="D1216" s="47">
        <f t="shared" si="38"/>
        <v>0</v>
      </c>
      <c r="E1216" s="41"/>
      <c r="F1216" s="47">
        <f t="shared" si="39"/>
        <v>0</v>
      </c>
      <c r="G1216" s="41"/>
    </row>
    <row r="1217" spans="1:7" ht="20.25" hidden="1" customHeight="1">
      <c r="A1217" s="39">
        <v>2220106</v>
      </c>
      <c r="B1217" s="40" t="s">
        <v>1083</v>
      </c>
      <c r="C1217" s="41"/>
      <c r="D1217" s="35">
        <f t="shared" si="38"/>
        <v>0</v>
      </c>
      <c r="E1217" s="41"/>
      <c r="F1217" s="35">
        <f t="shared" si="39"/>
        <v>0</v>
      </c>
      <c r="G1217" s="41"/>
    </row>
    <row r="1218" spans="1:7" ht="20.25" hidden="1" customHeight="1">
      <c r="A1218" s="39">
        <v>2220107</v>
      </c>
      <c r="B1218" s="40" t="s">
        <v>677</v>
      </c>
      <c r="C1218" s="41"/>
      <c r="D1218" s="47">
        <f t="shared" si="38"/>
        <v>0</v>
      </c>
      <c r="E1218" s="41"/>
      <c r="F1218" s="47">
        <f t="shared" si="39"/>
        <v>0</v>
      </c>
      <c r="G1218" s="41"/>
    </row>
    <row r="1219" spans="1:7" ht="20.25" hidden="1" customHeight="1">
      <c r="A1219" s="39">
        <v>2220112</v>
      </c>
      <c r="B1219" s="40" t="s">
        <v>678</v>
      </c>
      <c r="C1219" s="41"/>
      <c r="D1219" s="47">
        <f t="shared" si="38"/>
        <v>0</v>
      </c>
      <c r="E1219" s="41"/>
      <c r="F1219" s="47">
        <f t="shared" si="39"/>
        <v>0</v>
      </c>
      <c r="G1219" s="41"/>
    </row>
    <row r="1220" spans="1:7" ht="20.25" hidden="1" customHeight="1">
      <c r="A1220" s="39">
        <v>2220113</v>
      </c>
      <c r="B1220" s="40" t="s">
        <v>679</v>
      </c>
      <c r="C1220" s="41"/>
      <c r="D1220" s="47">
        <f t="shared" si="38"/>
        <v>0</v>
      </c>
      <c r="E1220" s="41"/>
      <c r="F1220" s="47">
        <f t="shared" si="39"/>
        <v>0</v>
      </c>
      <c r="G1220" s="41"/>
    </row>
    <row r="1221" spans="1:7" ht="20.25" hidden="1" customHeight="1">
      <c r="A1221" s="39">
        <v>2220114</v>
      </c>
      <c r="B1221" s="40" t="s">
        <v>680</v>
      </c>
      <c r="C1221" s="41"/>
      <c r="D1221" s="47">
        <f t="shared" si="38"/>
        <v>0</v>
      </c>
      <c r="E1221" s="41"/>
      <c r="F1221" s="47">
        <f t="shared" si="39"/>
        <v>0</v>
      </c>
      <c r="G1221" s="41"/>
    </row>
    <row r="1222" spans="1:7" ht="20.25" hidden="1" customHeight="1">
      <c r="A1222" s="39">
        <v>2220115</v>
      </c>
      <c r="B1222" s="40" t="s">
        <v>681</v>
      </c>
      <c r="C1222" s="41"/>
      <c r="D1222" s="47">
        <f t="shared" si="38"/>
        <v>0</v>
      </c>
      <c r="E1222" s="41"/>
      <c r="F1222" s="47">
        <f t="shared" si="39"/>
        <v>0</v>
      </c>
      <c r="G1222" s="41"/>
    </row>
    <row r="1223" spans="1:7" ht="20.25" hidden="1" customHeight="1">
      <c r="A1223" s="39">
        <v>2220118</v>
      </c>
      <c r="B1223" s="40" t="s">
        <v>682</v>
      </c>
      <c r="C1223" s="41"/>
      <c r="D1223" s="35">
        <f t="shared" si="38"/>
        <v>0</v>
      </c>
      <c r="E1223" s="41"/>
      <c r="F1223" s="35">
        <f t="shared" si="39"/>
        <v>0</v>
      </c>
      <c r="G1223" s="41"/>
    </row>
    <row r="1224" spans="1:7" ht="20.25" hidden="1" customHeight="1">
      <c r="A1224" s="39">
        <v>2220119</v>
      </c>
      <c r="B1224" s="40" t="s">
        <v>1084</v>
      </c>
      <c r="C1224" s="41"/>
      <c r="D1224" s="47">
        <f t="shared" ref="D1224:D1288" si="40">E1224-C1224</f>
        <v>0</v>
      </c>
      <c r="E1224" s="41"/>
      <c r="F1224" s="47">
        <f t="shared" ref="F1224:F1288" si="41">G1224-E1224</f>
        <v>0</v>
      </c>
      <c r="G1224" s="41"/>
    </row>
    <row r="1225" spans="1:7" ht="20.25" hidden="1" customHeight="1">
      <c r="A1225" s="39">
        <v>2220120</v>
      </c>
      <c r="B1225" s="40" t="s">
        <v>1085</v>
      </c>
      <c r="C1225" s="41"/>
      <c r="D1225" s="47">
        <f t="shared" si="40"/>
        <v>0</v>
      </c>
      <c r="E1225" s="41"/>
      <c r="F1225" s="47">
        <f t="shared" si="41"/>
        <v>0</v>
      </c>
      <c r="G1225" s="41"/>
    </row>
    <row r="1226" spans="1:7" ht="20.25" hidden="1" customHeight="1">
      <c r="A1226" s="39">
        <v>2220121</v>
      </c>
      <c r="B1226" s="40" t="s">
        <v>1086</v>
      </c>
      <c r="C1226" s="41"/>
      <c r="D1226" s="47">
        <f t="shared" si="40"/>
        <v>0</v>
      </c>
      <c r="E1226" s="41"/>
      <c r="F1226" s="47">
        <f t="shared" si="41"/>
        <v>0</v>
      </c>
      <c r="G1226" s="41"/>
    </row>
    <row r="1227" spans="1:7" ht="20.25" customHeight="1">
      <c r="A1227" s="39">
        <v>2220150</v>
      </c>
      <c r="B1227" s="40" t="s">
        <v>27</v>
      </c>
      <c r="C1227" s="41">
        <v>107</v>
      </c>
      <c r="D1227" s="35">
        <f t="shared" si="40"/>
        <v>0</v>
      </c>
      <c r="E1227" s="41">
        <v>107</v>
      </c>
      <c r="F1227" s="47">
        <f t="shared" si="41"/>
        <v>-60</v>
      </c>
      <c r="G1227" s="41">
        <v>47</v>
      </c>
    </row>
    <row r="1228" spans="1:7" ht="20.25" hidden="1" customHeight="1">
      <c r="A1228" s="39">
        <v>2220199</v>
      </c>
      <c r="B1228" s="40" t="s">
        <v>1087</v>
      </c>
      <c r="C1228" s="41"/>
      <c r="D1228" s="35">
        <f t="shared" si="40"/>
        <v>0</v>
      </c>
      <c r="E1228" s="41"/>
      <c r="F1228" s="35">
        <f t="shared" si="41"/>
        <v>0</v>
      </c>
      <c r="G1228" s="41"/>
    </row>
    <row r="1229" spans="1:7" ht="20.25" hidden="1" customHeight="1">
      <c r="A1229" s="42">
        <v>22203</v>
      </c>
      <c r="B1229" s="43" t="s">
        <v>1088</v>
      </c>
      <c r="C1229" s="38">
        <f>SUM(C1230:C1234)</f>
        <v>0</v>
      </c>
      <c r="D1229" s="47">
        <f t="shared" si="40"/>
        <v>0</v>
      </c>
      <c r="E1229" s="38">
        <f>SUM(E1230:E1234)</f>
        <v>0</v>
      </c>
      <c r="F1229" s="47">
        <f t="shared" si="41"/>
        <v>0</v>
      </c>
      <c r="G1229" s="38">
        <f>SUM(G1230:G1234)</f>
        <v>0</v>
      </c>
    </row>
    <row r="1230" spans="1:7" ht="20.25" hidden="1" customHeight="1">
      <c r="A1230" s="39">
        <v>2220301</v>
      </c>
      <c r="B1230" s="40" t="s">
        <v>683</v>
      </c>
      <c r="C1230" s="41"/>
      <c r="D1230" s="47">
        <f t="shared" si="40"/>
        <v>0</v>
      </c>
      <c r="E1230" s="41"/>
      <c r="F1230" s="47">
        <f t="shared" si="41"/>
        <v>0</v>
      </c>
      <c r="G1230" s="41"/>
    </row>
    <row r="1231" spans="1:7" ht="20.25" hidden="1" customHeight="1">
      <c r="A1231" s="39">
        <v>2220303</v>
      </c>
      <c r="B1231" s="40" t="s">
        <v>684</v>
      </c>
      <c r="C1231" s="41"/>
      <c r="D1231" s="47">
        <f t="shared" si="40"/>
        <v>0</v>
      </c>
      <c r="E1231" s="41"/>
      <c r="F1231" s="47">
        <f t="shared" si="41"/>
        <v>0</v>
      </c>
      <c r="G1231" s="41"/>
    </row>
    <row r="1232" spans="1:7" ht="20.25" hidden="1" customHeight="1">
      <c r="A1232" s="39">
        <v>2220304</v>
      </c>
      <c r="B1232" s="40" t="s">
        <v>685</v>
      </c>
      <c r="C1232" s="41"/>
      <c r="D1232" s="47">
        <f t="shared" si="40"/>
        <v>0</v>
      </c>
      <c r="E1232" s="41"/>
      <c r="F1232" s="47">
        <f t="shared" si="41"/>
        <v>0</v>
      </c>
      <c r="G1232" s="41"/>
    </row>
    <row r="1233" spans="1:7" ht="20.25" hidden="1" customHeight="1">
      <c r="A1233" s="39">
        <v>2220305</v>
      </c>
      <c r="B1233" s="40" t="s">
        <v>1089</v>
      </c>
      <c r="C1233" s="41"/>
      <c r="D1233" s="47">
        <f t="shared" si="40"/>
        <v>0</v>
      </c>
      <c r="E1233" s="41"/>
      <c r="F1233" s="47">
        <f t="shared" si="41"/>
        <v>0</v>
      </c>
      <c r="G1233" s="41"/>
    </row>
    <row r="1234" spans="1:7" ht="20.25" hidden="1" customHeight="1">
      <c r="A1234" s="39">
        <v>2220399</v>
      </c>
      <c r="B1234" s="40" t="s">
        <v>686</v>
      </c>
      <c r="C1234" s="41"/>
      <c r="D1234" s="47">
        <f t="shared" si="40"/>
        <v>0</v>
      </c>
      <c r="E1234" s="41"/>
      <c r="F1234" s="47">
        <f t="shared" si="41"/>
        <v>0</v>
      </c>
      <c r="G1234" s="41"/>
    </row>
    <row r="1235" spans="1:7" ht="20.25" customHeight="1">
      <c r="A1235" s="36">
        <v>22204</v>
      </c>
      <c r="B1235" s="36" t="s">
        <v>1090</v>
      </c>
      <c r="C1235" s="38">
        <f>SUM(C1236:C1240)</f>
        <v>1889</v>
      </c>
      <c r="D1235" s="47">
        <f t="shared" si="40"/>
        <v>0</v>
      </c>
      <c r="E1235" s="38">
        <f>SUM(E1236:E1240)</f>
        <v>1889</v>
      </c>
      <c r="F1235" s="35">
        <f t="shared" si="41"/>
        <v>-804</v>
      </c>
      <c r="G1235" s="38">
        <f>SUM(G1236:G1240)</f>
        <v>1085</v>
      </c>
    </row>
    <row r="1236" spans="1:7" ht="20.25" customHeight="1">
      <c r="A1236" s="39">
        <v>2220401</v>
      </c>
      <c r="B1236" s="40" t="s">
        <v>687</v>
      </c>
      <c r="C1236" s="41">
        <v>877</v>
      </c>
      <c r="D1236" s="47">
        <f t="shared" si="40"/>
        <v>0</v>
      </c>
      <c r="E1236" s="41">
        <v>877</v>
      </c>
      <c r="F1236" s="47">
        <f t="shared" si="41"/>
        <v>-220</v>
      </c>
      <c r="G1236" s="41">
        <v>657</v>
      </c>
    </row>
    <row r="1237" spans="1:7" ht="20.25" customHeight="1">
      <c r="A1237" s="39">
        <v>2220402</v>
      </c>
      <c r="B1237" s="40" t="s">
        <v>688</v>
      </c>
      <c r="C1237" s="41">
        <v>687</v>
      </c>
      <c r="D1237" s="47">
        <f t="shared" si="40"/>
        <v>0</v>
      </c>
      <c r="E1237" s="41">
        <v>687</v>
      </c>
      <c r="F1237" s="47">
        <f t="shared" si="41"/>
        <v>-526</v>
      </c>
      <c r="G1237" s="41">
        <v>161</v>
      </c>
    </row>
    <row r="1238" spans="1:7" ht="20.25" customHeight="1">
      <c r="A1238" s="39">
        <v>2220403</v>
      </c>
      <c r="B1238" s="40" t="s">
        <v>689</v>
      </c>
      <c r="C1238" s="41">
        <v>46</v>
      </c>
      <c r="D1238" s="47">
        <f t="shared" si="40"/>
        <v>0</v>
      </c>
      <c r="E1238" s="41">
        <v>46</v>
      </c>
      <c r="F1238" s="47">
        <f t="shared" si="41"/>
        <v>-21</v>
      </c>
      <c r="G1238" s="41">
        <v>25</v>
      </c>
    </row>
    <row r="1239" spans="1:7" ht="20.25" hidden="1" customHeight="1">
      <c r="A1239" s="39">
        <v>2220404</v>
      </c>
      <c r="B1239" s="40" t="s">
        <v>690</v>
      </c>
      <c r="C1239" s="41">
        <v>0</v>
      </c>
      <c r="D1239" s="47">
        <f t="shared" si="40"/>
        <v>0</v>
      </c>
      <c r="E1239" s="41">
        <v>0</v>
      </c>
      <c r="F1239" s="47">
        <f t="shared" si="41"/>
        <v>0</v>
      </c>
      <c r="G1239" s="41">
        <v>0</v>
      </c>
    </row>
    <row r="1240" spans="1:7" ht="20.25" customHeight="1">
      <c r="A1240" s="39">
        <v>2220499</v>
      </c>
      <c r="B1240" s="40" t="s">
        <v>691</v>
      </c>
      <c r="C1240" s="41">
        <v>279</v>
      </c>
      <c r="D1240" s="47">
        <f t="shared" si="40"/>
        <v>0</v>
      </c>
      <c r="E1240" s="41">
        <v>279</v>
      </c>
      <c r="F1240" s="47">
        <f t="shared" si="41"/>
        <v>-37</v>
      </c>
      <c r="G1240" s="41">
        <v>242</v>
      </c>
    </row>
    <row r="1241" spans="1:7" ht="20.25" customHeight="1">
      <c r="A1241" s="36">
        <v>22205</v>
      </c>
      <c r="B1241" s="36" t="s">
        <v>1091</v>
      </c>
      <c r="C1241" s="38">
        <f>SUM(C1242:C1253)</f>
        <v>0</v>
      </c>
      <c r="D1241" s="47">
        <f t="shared" si="40"/>
        <v>0</v>
      </c>
      <c r="E1241" s="38">
        <f>SUM(E1242:E1253)</f>
        <v>0</v>
      </c>
      <c r="F1241" s="47">
        <f t="shared" si="41"/>
        <v>304</v>
      </c>
      <c r="G1241" s="38">
        <f>SUM(G1242:G1253)</f>
        <v>304</v>
      </c>
    </row>
    <row r="1242" spans="1:7" ht="20.25" hidden="1" customHeight="1">
      <c r="A1242" s="39">
        <v>2220501</v>
      </c>
      <c r="B1242" s="40" t="s">
        <v>692</v>
      </c>
      <c r="C1242" s="41"/>
      <c r="D1242" s="47">
        <f t="shared" si="40"/>
        <v>0</v>
      </c>
      <c r="E1242" s="41"/>
      <c r="F1242" s="47">
        <f t="shared" si="41"/>
        <v>0</v>
      </c>
      <c r="G1242" s="41"/>
    </row>
    <row r="1243" spans="1:7" ht="20.25" hidden="1" customHeight="1">
      <c r="A1243" s="39">
        <v>2220502</v>
      </c>
      <c r="B1243" s="40" t="s">
        <v>693</v>
      </c>
      <c r="C1243" s="41"/>
      <c r="D1243" s="47">
        <f t="shared" si="40"/>
        <v>0</v>
      </c>
      <c r="E1243" s="41"/>
      <c r="F1243" s="47">
        <f t="shared" si="41"/>
        <v>0</v>
      </c>
      <c r="G1243" s="41"/>
    </row>
    <row r="1244" spans="1:7" ht="20.25" hidden="1" customHeight="1">
      <c r="A1244" s="39">
        <v>2220503</v>
      </c>
      <c r="B1244" s="40" t="s">
        <v>694</v>
      </c>
      <c r="C1244" s="41"/>
      <c r="D1244" s="47">
        <f t="shared" si="40"/>
        <v>0</v>
      </c>
      <c r="E1244" s="41"/>
      <c r="F1244" s="47">
        <f t="shared" si="41"/>
        <v>0</v>
      </c>
      <c r="G1244" s="41"/>
    </row>
    <row r="1245" spans="1:7" ht="20.25" hidden="1" customHeight="1">
      <c r="A1245" s="39">
        <v>2220504</v>
      </c>
      <c r="B1245" s="40" t="s">
        <v>695</v>
      </c>
      <c r="C1245" s="41"/>
      <c r="D1245" s="47">
        <f t="shared" si="40"/>
        <v>0</v>
      </c>
      <c r="E1245" s="41"/>
      <c r="F1245" s="47">
        <f t="shared" si="41"/>
        <v>0</v>
      </c>
      <c r="G1245" s="41"/>
    </row>
    <row r="1246" spans="1:7" s="62" customFormat="1" ht="20.25" hidden="1" customHeight="1">
      <c r="A1246" s="39">
        <v>2220505</v>
      </c>
      <c r="B1246" s="40" t="s">
        <v>696</v>
      </c>
      <c r="C1246" s="41"/>
      <c r="D1246" s="35">
        <f t="shared" si="40"/>
        <v>0</v>
      </c>
      <c r="E1246" s="41"/>
      <c r="F1246" s="35">
        <f t="shared" si="41"/>
        <v>0</v>
      </c>
      <c r="G1246" s="41"/>
    </row>
    <row r="1247" spans="1:7" ht="20.25" hidden="1" customHeight="1">
      <c r="A1247" s="39">
        <v>2220506</v>
      </c>
      <c r="B1247" s="40" t="s">
        <v>697</v>
      </c>
      <c r="C1247" s="41"/>
      <c r="D1247" s="47">
        <f t="shared" si="40"/>
        <v>0</v>
      </c>
      <c r="E1247" s="41"/>
      <c r="F1247" s="47">
        <f t="shared" si="41"/>
        <v>0</v>
      </c>
      <c r="G1247" s="41"/>
    </row>
    <row r="1248" spans="1:7" ht="20.25" hidden="1" customHeight="1">
      <c r="A1248" s="39">
        <v>2220507</v>
      </c>
      <c r="B1248" s="40" t="s">
        <v>698</v>
      </c>
      <c r="C1248" s="41"/>
      <c r="D1248" s="47">
        <f t="shared" si="40"/>
        <v>0</v>
      </c>
      <c r="E1248" s="41"/>
      <c r="F1248" s="47">
        <f t="shared" si="41"/>
        <v>0</v>
      </c>
      <c r="G1248" s="41"/>
    </row>
    <row r="1249" spans="1:7" ht="20.25" hidden="1" customHeight="1">
      <c r="A1249" s="39">
        <v>2220508</v>
      </c>
      <c r="B1249" s="40" t="s">
        <v>699</v>
      </c>
      <c r="C1249" s="41"/>
      <c r="D1249" s="47">
        <f t="shared" si="40"/>
        <v>0</v>
      </c>
      <c r="E1249" s="41"/>
      <c r="F1249" s="47">
        <f t="shared" si="41"/>
        <v>0</v>
      </c>
      <c r="G1249" s="41"/>
    </row>
    <row r="1250" spans="1:7" ht="20.25" customHeight="1">
      <c r="A1250" s="39">
        <v>2220509</v>
      </c>
      <c r="B1250" s="40" t="s">
        <v>700</v>
      </c>
      <c r="C1250" s="41"/>
      <c r="D1250" s="47">
        <f t="shared" si="40"/>
        <v>0</v>
      </c>
      <c r="E1250" s="41"/>
      <c r="F1250" s="47">
        <f t="shared" si="41"/>
        <v>4</v>
      </c>
      <c r="G1250" s="41">
        <v>4</v>
      </c>
    </row>
    <row r="1251" spans="1:7" ht="20.25" hidden="1" customHeight="1">
      <c r="A1251" s="39">
        <v>2220510</v>
      </c>
      <c r="B1251" s="40" t="s">
        <v>701</v>
      </c>
      <c r="C1251" s="41"/>
      <c r="D1251" s="47">
        <f t="shared" si="40"/>
        <v>0</v>
      </c>
      <c r="E1251" s="41"/>
      <c r="F1251" s="47">
        <f t="shared" si="41"/>
        <v>0</v>
      </c>
      <c r="G1251" s="41"/>
    </row>
    <row r="1252" spans="1:7" ht="20.25" customHeight="1">
      <c r="A1252" s="39">
        <v>2220511</v>
      </c>
      <c r="B1252" s="40" t="s">
        <v>1190</v>
      </c>
      <c r="C1252" s="41"/>
      <c r="D1252" s="47">
        <f>E1252-C1252</f>
        <v>0</v>
      </c>
      <c r="E1252" s="41"/>
      <c r="F1252" s="47">
        <f>G1252-E1252</f>
        <v>300</v>
      </c>
      <c r="G1252" s="41">
        <v>300</v>
      </c>
    </row>
    <row r="1253" spans="1:7" ht="20.25" hidden="1" customHeight="1">
      <c r="A1253" s="39">
        <v>2220599</v>
      </c>
      <c r="B1253" s="40" t="s">
        <v>702</v>
      </c>
      <c r="C1253" s="41"/>
      <c r="D1253" s="35">
        <f t="shared" si="40"/>
        <v>0</v>
      </c>
      <c r="E1253" s="41"/>
      <c r="F1253" s="35">
        <f t="shared" si="41"/>
        <v>0</v>
      </c>
      <c r="G1253" s="41"/>
    </row>
    <row r="1254" spans="1:7" ht="20.25" customHeight="1">
      <c r="A1254" s="36">
        <v>224</v>
      </c>
      <c r="B1254" s="36" t="s">
        <v>703</v>
      </c>
      <c r="C1254" s="38">
        <f>C1255+C1266+C1272+C1280+C1293+C1297+C1301</f>
        <v>3567</v>
      </c>
      <c r="D1254" s="47">
        <f t="shared" si="40"/>
        <v>0</v>
      </c>
      <c r="E1254" s="38">
        <f>E1255+E1266+E1272+E1280+E1293+E1297+E1301</f>
        <v>3567</v>
      </c>
      <c r="F1254" s="35">
        <f t="shared" si="41"/>
        <v>-1151</v>
      </c>
      <c r="G1254" s="38">
        <f>G1255+G1266+G1272+G1280+G1293+G1297+G1301</f>
        <v>2416</v>
      </c>
    </row>
    <row r="1255" spans="1:7" ht="20.25" customHeight="1">
      <c r="A1255" s="36">
        <v>22401</v>
      </c>
      <c r="B1255" s="36" t="s">
        <v>1092</v>
      </c>
      <c r="C1255" s="38">
        <f>SUM(C1256:C1265)</f>
        <v>1733</v>
      </c>
      <c r="D1255" s="47">
        <f t="shared" si="40"/>
        <v>0</v>
      </c>
      <c r="E1255" s="38">
        <f>SUM(E1256:E1265)</f>
        <v>1733</v>
      </c>
      <c r="F1255" s="35">
        <f t="shared" si="41"/>
        <v>-708</v>
      </c>
      <c r="G1255" s="38">
        <f>SUM(G1256:G1265)</f>
        <v>1025</v>
      </c>
    </row>
    <row r="1256" spans="1:7" ht="20.25" customHeight="1">
      <c r="A1256" s="39">
        <v>2240101</v>
      </c>
      <c r="B1256" s="40" t="s">
        <v>18</v>
      </c>
      <c r="C1256" s="41">
        <v>595</v>
      </c>
      <c r="D1256" s="47">
        <f t="shared" si="40"/>
        <v>0</v>
      </c>
      <c r="E1256" s="41">
        <v>595</v>
      </c>
      <c r="F1256" s="47">
        <f t="shared" si="41"/>
        <v>-18</v>
      </c>
      <c r="G1256" s="41">
        <v>577</v>
      </c>
    </row>
    <row r="1257" spans="1:7" ht="20.25" customHeight="1">
      <c r="A1257" s="39">
        <v>2240102</v>
      </c>
      <c r="B1257" s="40" t="s">
        <v>19</v>
      </c>
      <c r="C1257" s="41">
        <v>112</v>
      </c>
      <c r="D1257" s="47">
        <f t="shared" si="40"/>
        <v>0</v>
      </c>
      <c r="E1257" s="41">
        <v>112</v>
      </c>
      <c r="F1257" s="47">
        <f t="shared" si="41"/>
        <v>-23</v>
      </c>
      <c r="G1257" s="41">
        <v>89</v>
      </c>
    </row>
    <row r="1258" spans="1:7" ht="20.25" hidden="1" customHeight="1">
      <c r="A1258" s="39">
        <v>2240103</v>
      </c>
      <c r="B1258" s="40" t="s">
        <v>20</v>
      </c>
      <c r="C1258" s="41">
        <v>0</v>
      </c>
      <c r="D1258" s="47">
        <f t="shared" si="40"/>
        <v>0</v>
      </c>
      <c r="E1258" s="41">
        <v>0</v>
      </c>
      <c r="F1258" s="47">
        <f t="shared" si="41"/>
        <v>0</v>
      </c>
      <c r="G1258" s="41">
        <v>0</v>
      </c>
    </row>
    <row r="1259" spans="1:7" ht="20.25" customHeight="1">
      <c r="A1259" s="39">
        <v>2240104</v>
      </c>
      <c r="B1259" s="40" t="s">
        <v>704</v>
      </c>
      <c r="C1259" s="41">
        <v>21</v>
      </c>
      <c r="D1259" s="35">
        <f t="shared" si="40"/>
        <v>0</v>
      </c>
      <c r="E1259" s="41">
        <v>21</v>
      </c>
      <c r="F1259" s="47">
        <f t="shared" si="41"/>
        <v>0</v>
      </c>
      <c r="G1259" s="41">
        <v>21</v>
      </c>
    </row>
    <row r="1260" spans="1:7" ht="20.25" hidden="1" customHeight="1">
      <c r="A1260" s="39">
        <v>2240105</v>
      </c>
      <c r="B1260" s="40" t="s">
        <v>705</v>
      </c>
      <c r="C1260" s="41">
        <v>0</v>
      </c>
      <c r="D1260" s="47">
        <f t="shared" si="40"/>
        <v>0</v>
      </c>
      <c r="E1260" s="41">
        <v>0</v>
      </c>
      <c r="F1260" s="47">
        <f t="shared" si="41"/>
        <v>0</v>
      </c>
      <c r="G1260" s="41">
        <v>0</v>
      </c>
    </row>
    <row r="1261" spans="1:7" ht="20.25" customHeight="1">
      <c r="A1261" s="39">
        <v>2240106</v>
      </c>
      <c r="B1261" s="40" t="s">
        <v>706</v>
      </c>
      <c r="C1261" s="41">
        <v>119</v>
      </c>
      <c r="D1261" s="47">
        <f t="shared" si="40"/>
        <v>0</v>
      </c>
      <c r="E1261" s="41">
        <v>119</v>
      </c>
      <c r="F1261" s="47">
        <f t="shared" si="41"/>
        <v>-69</v>
      </c>
      <c r="G1261" s="41">
        <v>50</v>
      </c>
    </row>
    <row r="1262" spans="1:7" ht="20.25" hidden="1" customHeight="1">
      <c r="A1262" s="39">
        <v>2240108</v>
      </c>
      <c r="B1262" s="40" t="s">
        <v>707</v>
      </c>
      <c r="C1262" s="41">
        <v>0</v>
      </c>
      <c r="D1262" s="47">
        <f t="shared" si="40"/>
        <v>0</v>
      </c>
      <c r="E1262" s="41">
        <v>0</v>
      </c>
      <c r="F1262" s="47">
        <f t="shared" si="41"/>
        <v>0</v>
      </c>
      <c r="G1262" s="41">
        <v>0</v>
      </c>
    </row>
    <row r="1263" spans="1:7" ht="20.25" hidden="1" customHeight="1">
      <c r="A1263" s="39">
        <v>2240109</v>
      </c>
      <c r="B1263" s="40" t="s">
        <v>708</v>
      </c>
      <c r="C1263" s="41">
        <v>0</v>
      </c>
      <c r="D1263" s="47">
        <f t="shared" si="40"/>
        <v>0</v>
      </c>
      <c r="E1263" s="41">
        <v>0</v>
      </c>
      <c r="F1263" s="47">
        <f t="shared" si="41"/>
        <v>0</v>
      </c>
      <c r="G1263" s="41">
        <v>0</v>
      </c>
    </row>
    <row r="1264" spans="1:7" ht="20.25" customHeight="1">
      <c r="A1264" s="39">
        <v>2240150</v>
      </c>
      <c r="B1264" s="40" t="s">
        <v>27</v>
      </c>
      <c r="C1264" s="41">
        <v>94</v>
      </c>
      <c r="D1264" s="47">
        <f t="shared" si="40"/>
        <v>0</v>
      </c>
      <c r="E1264" s="41">
        <v>94</v>
      </c>
      <c r="F1264" s="47">
        <f t="shared" si="41"/>
        <v>6</v>
      </c>
      <c r="G1264" s="41">
        <v>100</v>
      </c>
    </row>
    <row r="1265" spans="1:7" ht="20.25" customHeight="1">
      <c r="A1265" s="39">
        <v>2240199</v>
      </c>
      <c r="B1265" s="40" t="s">
        <v>709</v>
      </c>
      <c r="C1265" s="41">
        <v>792</v>
      </c>
      <c r="D1265" s="47">
        <f t="shared" si="40"/>
        <v>0</v>
      </c>
      <c r="E1265" s="41">
        <v>792</v>
      </c>
      <c r="F1265" s="47">
        <f t="shared" si="41"/>
        <v>-604</v>
      </c>
      <c r="G1265" s="41">
        <v>188</v>
      </c>
    </row>
    <row r="1266" spans="1:7" ht="20.25" customHeight="1">
      <c r="A1266" s="36">
        <v>22402</v>
      </c>
      <c r="B1266" s="36" t="s">
        <v>1093</v>
      </c>
      <c r="C1266" s="38">
        <f>SUM(C1267:C1271)</f>
        <v>1832</v>
      </c>
      <c r="D1266" s="47">
        <f t="shared" si="40"/>
        <v>0</v>
      </c>
      <c r="E1266" s="38">
        <f>SUM(E1267:E1271)</f>
        <v>1832</v>
      </c>
      <c r="F1266" s="35">
        <f t="shared" si="41"/>
        <v>-1345</v>
      </c>
      <c r="G1266" s="38">
        <f>SUM(G1267:G1271)</f>
        <v>487</v>
      </c>
    </row>
    <row r="1267" spans="1:7" ht="20.25" customHeight="1">
      <c r="A1267" s="39">
        <v>2240201</v>
      </c>
      <c r="B1267" s="40" t="s">
        <v>18</v>
      </c>
      <c r="C1267" s="41">
        <v>99</v>
      </c>
      <c r="D1267" s="47">
        <f t="shared" si="40"/>
        <v>0</v>
      </c>
      <c r="E1267" s="41">
        <v>99</v>
      </c>
      <c r="F1267" s="47">
        <f t="shared" si="41"/>
        <v>0</v>
      </c>
      <c r="G1267" s="41">
        <v>99</v>
      </c>
    </row>
    <row r="1268" spans="1:7" ht="20.25" hidden="1" customHeight="1">
      <c r="A1268" s="39">
        <v>2240202</v>
      </c>
      <c r="B1268" s="40" t="s">
        <v>19</v>
      </c>
      <c r="C1268" s="41">
        <v>0</v>
      </c>
      <c r="D1268" s="47">
        <f t="shared" si="40"/>
        <v>0</v>
      </c>
      <c r="E1268" s="41">
        <v>0</v>
      </c>
      <c r="F1268" s="47">
        <f t="shared" si="41"/>
        <v>0</v>
      </c>
      <c r="G1268" s="41">
        <v>0</v>
      </c>
    </row>
    <row r="1269" spans="1:7" ht="20.25" hidden="1" customHeight="1">
      <c r="A1269" s="39">
        <v>2240203</v>
      </c>
      <c r="B1269" s="40" t="s">
        <v>20</v>
      </c>
      <c r="C1269" s="41">
        <v>0</v>
      </c>
      <c r="D1269" s="47">
        <f t="shared" si="40"/>
        <v>0</v>
      </c>
      <c r="E1269" s="41">
        <v>0</v>
      </c>
      <c r="F1269" s="47">
        <f t="shared" si="41"/>
        <v>0</v>
      </c>
      <c r="G1269" s="41">
        <v>0</v>
      </c>
    </row>
    <row r="1270" spans="1:7" ht="20.25" hidden="1" customHeight="1">
      <c r="A1270" s="39">
        <v>2240204</v>
      </c>
      <c r="B1270" s="40" t="s">
        <v>710</v>
      </c>
      <c r="C1270" s="41">
        <v>0</v>
      </c>
      <c r="D1270" s="47">
        <f t="shared" si="40"/>
        <v>0</v>
      </c>
      <c r="E1270" s="41">
        <v>0</v>
      </c>
      <c r="F1270" s="47">
        <f t="shared" si="41"/>
        <v>0</v>
      </c>
      <c r="G1270" s="41">
        <v>0</v>
      </c>
    </row>
    <row r="1271" spans="1:7" ht="20.25" customHeight="1">
      <c r="A1271" s="39">
        <v>2240299</v>
      </c>
      <c r="B1271" s="40" t="s">
        <v>1094</v>
      </c>
      <c r="C1271" s="41">
        <v>1733</v>
      </c>
      <c r="D1271" s="35">
        <f t="shared" si="40"/>
        <v>0</v>
      </c>
      <c r="E1271" s="41">
        <v>1733</v>
      </c>
      <c r="F1271" s="47">
        <f t="shared" si="41"/>
        <v>-1345</v>
      </c>
      <c r="G1271" s="41">
        <v>388</v>
      </c>
    </row>
    <row r="1272" spans="1:7" ht="20.25" hidden="1" customHeight="1">
      <c r="A1272" s="36">
        <v>22404</v>
      </c>
      <c r="B1272" s="36" t="s">
        <v>1095</v>
      </c>
      <c r="C1272" s="38">
        <f>SUM(C1273:C1279)</f>
        <v>0</v>
      </c>
      <c r="D1272" s="35">
        <f t="shared" si="40"/>
        <v>0</v>
      </c>
      <c r="E1272" s="38">
        <f>SUM(E1273:E1279)</f>
        <v>0</v>
      </c>
      <c r="F1272" s="35">
        <f t="shared" si="41"/>
        <v>0</v>
      </c>
      <c r="G1272" s="38">
        <f>SUM(G1273:G1279)</f>
        <v>0</v>
      </c>
    </row>
    <row r="1273" spans="1:7" ht="20.25" hidden="1" customHeight="1">
      <c r="A1273" s="39">
        <v>2240401</v>
      </c>
      <c r="B1273" s="40" t="s">
        <v>18</v>
      </c>
      <c r="C1273" s="41"/>
      <c r="D1273" s="47">
        <f t="shared" si="40"/>
        <v>0</v>
      </c>
      <c r="E1273" s="41"/>
      <c r="F1273" s="47">
        <f t="shared" si="41"/>
        <v>0</v>
      </c>
      <c r="G1273" s="41"/>
    </row>
    <row r="1274" spans="1:7" ht="20.25" hidden="1" customHeight="1">
      <c r="A1274" s="39">
        <v>2240402</v>
      </c>
      <c r="B1274" s="40" t="s">
        <v>19</v>
      </c>
      <c r="C1274" s="41"/>
      <c r="D1274" s="47">
        <f t="shared" si="40"/>
        <v>0</v>
      </c>
      <c r="E1274" s="41"/>
      <c r="F1274" s="47">
        <f t="shared" si="41"/>
        <v>0</v>
      </c>
      <c r="G1274" s="41"/>
    </row>
    <row r="1275" spans="1:7" ht="20.25" hidden="1" customHeight="1">
      <c r="A1275" s="39">
        <v>2240403</v>
      </c>
      <c r="B1275" s="40" t="s">
        <v>20</v>
      </c>
      <c r="C1275" s="41"/>
      <c r="D1275" s="47">
        <f t="shared" si="40"/>
        <v>0</v>
      </c>
      <c r="E1275" s="41"/>
      <c r="F1275" s="47">
        <f t="shared" si="41"/>
        <v>0</v>
      </c>
      <c r="G1275" s="41"/>
    </row>
    <row r="1276" spans="1:7" ht="20.25" hidden="1" customHeight="1">
      <c r="A1276" s="39">
        <v>2240404</v>
      </c>
      <c r="B1276" s="40" t="s">
        <v>1096</v>
      </c>
      <c r="C1276" s="41"/>
      <c r="D1276" s="47">
        <f t="shared" si="40"/>
        <v>0</v>
      </c>
      <c r="E1276" s="41"/>
      <c r="F1276" s="47">
        <f t="shared" si="41"/>
        <v>0</v>
      </c>
      <c r="G1276" s="41"/>
    </row>
    <row r="1277" spans="1:7" ht="20.25" hidden="1" customHeight="1">
      <c r="A1277" s="39">
        <v>2240405</v>
      </c>
      <c r="B1277" s="40" t="s">
        <v>1097</v>
      </c>
      <c r="C1277" s="41"/>
      <c r="D1277" s="47">
        <f t="shared" si="40"/>
        <v>0</v>
      </c>
      <c r="E1277" s="41"/>
      <c r="F1277" s="47">
        <f t="shared" si="41"/>
        <v>0</v>
      </c>
      <c r="G1277" s="41"/>
    </row>
    <row r="1278" spans="1:7" ht="20.25" hidden="1" customHeight="1">
      <c r="A1278" s="39">
        <v>2240450</v>
      </c>
      <c r="B1278" s="40" t="s">
        <v>27</v>
      </c>
      <c r="C1278" s="41"/>
      <c r="D1278" s="47">
        <f t="shared" si="40"/>
        <v>0</v>
      </c>
      <c r="E1278" s="41"/>
      <c r="F1278" s="47">
        <f t="shared" si="41"/>
        <v>0</v>
      </c>
      <c r="G1278" s="41"/>
    </row>
    <row r="1279" spans="1:7" ht="20.25" hidden="1" customHeight="1">
      <c r="A1279" s="39">
        <v>2240499</v>
      </c>
      <c r="B1279" s="40" t="s">
        <v>1098</v>
      </c>
      <c r="C1279" s="41"/>
      <c r="D1279" s="47">
        <f t="shared" si="40"/>
        <v>0</v>
      </c>
      <c r="E1279" s="41"/>
      <c r="F1279" s="47">
        <f t="shared" si="41"/>
        <v>0</v>
      </c>
      <c r="G1279" s="41"/>
    </row>
    <row r="1280" spans="1:7" ht="20.25" hidden="1" customHeight="1">
      <c r="A1280" s="36">
        <v>22405</v>
      </c>
      <c r="B1280" s="36" t="s">
        <v>1099</v>
      </c>
      <c r="C1280" s="38">
        <f>SUM(C1281:C1292)</f>
        <v>0</v>
      </c>
      <c r="D1280" s="47">
        <f t="shared" si="40"/>
        <v>0</v>
      </c>
      <c r="E1280" s="38">
        <f>SUM(E1281:E1292)</f>
        <v>0</v>
      </c>
      <c r="F1280" s="47">
        <f t="shared" si="41"/>
        <v>0</v>
      </c>
      <c r="G1280" s="38">
        <f>SUM(G1281:G1292)</f>
        <v>0</v>
      </c>
    </row>
    <row r="1281" spans="1:7" ht="20.25" hidden="1" customHeight="1">
      <c r="A1281" s="39">
        <v>2240501</v>
      </c>
      <c r="B1281" s="40" t="s">
        <v>18</v>
      </c>
      <c r="C1281" s="41"/>
      <c r="D1281" s="47">
        <f t="shared" si="40"/>
        <v>0</v>
      </c>
      <c r="E1281" s="41"/>
      <c r="F1281" s="47">
        <f t="shared" si="41"/>
        <v>0</v>
      </c>
      <c r="G1281" s="41"/>
    </row>
    <row r="1282" spans="1:7" ht="20.25" hidden="1" customHeight="1">
      <c r="A1282" s="39">
        <v>2240502</v>
      </c>
      <c r="B1282" s="40" t="s">
        <v>19</v>
      </c>
      <c r="C1282" s="41"/>
      <c r="D1282" s="47">
        <f t="shared" si="40"/>
        <v>0</v>
      </c>
      <c r="E1282" s="41"/>
      <c r="F1282" s="47">
        <f t="shared" si="41"/>
        <v>0</v>
      </c>
      <c r="G1282" s="41"/>
    </row>
    <row r="1283" spans="1:7" ht="20.25" hidden="1" customHeight="1">
      <c r="A1283" s="39">
        <v>2240503</v>
      </c>
      <c r="B1283" s="40" t="s">
        <v>20</v>
      </c>
      <c r="C1283" s="41"/>
      <c r="D1283" s="47">
        <f t="shared" si="40"/>
        <v>0</v>
      </c>
      <c r="E1283" s="41"/>
      <c r="F1283" s="47">
        <f t="shared" si="41"/>
        <v>0</v>
      </c>
      <c r="G1283" s="41"/>
    </row>
    <row r="1284" spans="1:7" ht="20.25" hidden="1" customHeight="1">
      <c r="A1284" s="39">
        <v>2240504</v>
      </c>
      <c r="B1284" s="40" t="s">
        <v>711</v>
      </c>
      <c r="C1284" s="41"/>
      <c r="D1284" s="35">
        <f t="shared" si="40"/>
        <v>0</v>
      </c>
      <c r="E1284" s="41"/>
      <c r="F1284" s="35">
        <f t="shared" si="41"/>
        <v>0</v>
      </c>
      <c r="G1284" s="41"/>
    </row>
    <row r="1285" spans="1:7" ht="20.25" hidden="1" customHeight="1">
      <c r="A1285" s="39">
        <v>2240505</v>
      </c>
      <c r="B1285" s="40" t="s">
        <v>712</v>
      </c>
      <c r="C1285" s="41"/>
      <c r="D1285" s="47">
        <f t="shared" si="40"/>
        <v>0</v>
      </c>
      <c r="E1285" s="41"/>
      <c r="F1285" s="47">
        <f t="shared" si="41"/>
        <v>0</v>
      </c>
      <c r="G1285" s="41"/>
    </row>
    <row r="1286" spans="1:7" ht="20.25" hidden="1" customHeight="1">
      <c r="A1286" s="39">
        <v>2240506</v>
      </c>
      <c r="B1286" s="40" t="s">
        <v>713</v>
      </c>
      <c r="C1286" s="41"/>
      <c r="D1286" s="47">
        <f t="shared" si="40"/>
        <v>0</v>
      </c>
      <c r="E1286" s="41"/>
      <c r="F1286" s="47">
        <f t="shared" si="41"/>
        <v>0</v>
      </c>
      <c r="G1286" s="41"/>
    </row>
    <row r="1287" spans="1:7" ht="20.25" hidden="1" customHeight="1">
      <c r="A1287" s="39">
        <v>2240507</v>
      </c>
      <c r="B1287" s="40" t="s">
        <v>714</v>
      </c>
      <c r="C1287" s="41"/>
      <c r="D1287" s="47">
        <f t="shared" si="40"/>
        <v>0</v>
      </c>
      <c r="E1287" s="41"/>
      <c r="F1287" s="47">
        <f t="shared" si="41"/>
        <v>0</v>
      </c>
      <c r="G1287" s="41"/>
    </row>
    <row r="1288" spans="1:7" ht="20.25" hidden="1" customHeight="1">
      <c r="A1288" s="39">
        <v>2240508</v>
      </c>
      <c r="B1288" s="40" t="s">
        <v>715</v>
      </c>
      <c r="C1288" s="41"/>
      <c r="D1288" s="47">
        <f t="shared" si="40"/>
        <v>0</v>
      </c>
      <c r="E1288" s="41"/>
      <c r="F1288" s="47">
        <f t="shared" si="41"/>
        <v>0</v>
      </c>
      <c r="G1288" s="41"/>
    </row>
    <row r="1289" spans="1:7" ht="20.25" hidden="1" customHeight="1">
      <c r="A1289" s="39">
        <v>2240509</v>
      </c>
      <c r="B1289" s="40" t="s">
        <v>716</v>
      </c>
      <c r="C1289" s="41"/>
      <c r="D1289" s="47">
        <f t="shared" ref="D1289:D1336" si="42">E1289-C1289</f>
        <v>0</v>
      </c>
      <c r="E1289" s="41"/>
      <c r="F1289" s="47">
        <f t="shared" ref="F1289:F1336" si="43">G1289-E1289</f>
        <v>0</v>
      </c>
      <c r="G1289" s="41"/>
    </row>
    <row r="1290" spans="1:7" ht="20.25" hidden="1" customHeight="1">
      <c r="A1290" s="39">
        <v>2240510</v>
      </c>
      <c r="B1290" s="40" t="s">
        <v>717</v>
      </c>
      <c r="C1290" s="41"/>
      <c r="D1290" s="35">
        <f t="shared" si="42"/>
        <v>0</v>
      </c>
      <c r="E1290" s="41"/>
      <c r="F1290" s="35">
        <f t="shared" si="43"/>
        <v>0</v>
      </c>
      <c r="G1290" s="41"/>
    </row>
    <row r="1291" spans="1:7" ht="20.25" hidden="1" customHeight="1">
      <c r="A1291" s="39">
        <v>2240550</v>
      </c>
      <c r="B1291" s="40" t="s">
        <v>718</v>
      </c>
      <c r="C1291" s="41"/>
      <c r="D1291" s="47">
        <f t="shared" si="42"/>
        <v>0</v>
      </c>
      <c r="E1291" s="41"/>
      <c r="F1291" s="47">
        <f t="shared" si="43"/>
        <v>0</v>
      </c>
      <c r="G1291" s="41"/>
    </row>
    <row r="1292" spans="1:7" ht="20.25" hidden="1" customHeight="1">
      <c r="A1292" s="39">
        <v>2240599</v>
      </c>
      <c r="B1292" s="40" t="s">
        <v>719</v>
      </c>
      <c r="C1292" s="41"/>
      <c r="D1292" s="47">
        <f t="shared" si="42"/>
        <v>0</v>
      </c>
      <c r="E1292" s="41"/>
      <c r="F1292" s="47">
        <f t="shared" si="43"/>
        <v>0</v>
      </c>
      <c r="G1292" s="41"/>
    </row>
    <row r="1293" spans="1:7" ht="20.25" customHeight="1">
      <c r="A1293" s="36">
        <v>22406</v>
      </c>
      <c r="B1293" s="36" t="s">
        <v>1100</v>
      </c>
      <c r="C1293" s="38">
        <f>SUM(C1294:C1296)</f>
        <v>2</v>
      </c>
      <c r="D1293" s="47">
        <f t="shared" si="42"/>
        <v>0</v>
      </c>
      <c r="E1293" s="38">
        <f>SUM(E1294:E1296)</f>
        <v>2</v>
      </c>
      <c r="F1293" s="35">
        <f t="shared" si="43"/>
        <v>8</v>
      </c>
      <c r="G1293" s="38">
        <f>SUM(G1294:G1296)</f>
        <v>10</v>
      </c>
    </row>
    <row r="1294" spans="1:7" ht="20.25" customHeight="1">
      <c r="A1294" s="39">
        <v>2240601</v>
      </c>
      <c r="B1294" s="40" t="s">
        <v>720</v>
      </c>
      <c r="C1294" s="41"/>
      <c r="D1294" s="47">
        <f t="shared" si="42"/>
        <v>0</v>
      </c>
      <c r="E1294" s="41"/>
      <c r="F1294" s="47">
        <f t="shared" si="43"/>
        <v>10</v>
      </c>
      <c r="G1294" s="41">
        <v>10</v>
      </c>
    </row>
    <row r="1295" spans="1:7" ht="20.25" hidden="1" customHeight="1">
      <c r="A1295" s="39">
        <v>2240602</v>
      </c>
      <c r="B1295" s="40" t="s">
        <v>721</v>
      </c>
      <c r="C1295" s="41"/>
      <c r="D1295" s="47">
        <f t="shared" si="42"/>
        <v>0</v>
      </c>
      <c r="E1295" s="41"/>
      <c r="F1295" s="47">
        <f t="shared" si="43"/>
        <v>0</v>
      </c>
      <c r="G1295" s="41"/>
    </row>
    <row r="1296" spans="1:7" ht="20.25" customHeight="1">
      <c r="A1296" s="39">
        <v>2240699</v>
      </c>
      <c r="B1296" s="40" t="s">
        <v>722</v>
      </c>
      <c r="C1296" s="41">
        <v>2</v>
      </c>
      <c r="D1296" s="35">
        <f t="shared" si="42"/>
        <v>0</v>
      </c>
      <c r="E1296" s="41">
        <v>2</v>
      </c>
      <c r="F1296" s="47">
        <f t="shared" si="43"/>
        <v>-2</v>
      </c>
      <c r="G1296" s="41"/>
    </row>
    <row r="1297" spans="1:7" ht="20.25" hidden="1" customHeight="1">
      <c r="A1297" s="36">
        <v>22407</v>
      </c>
      <c r="B1297" s="36" t="s">
        <v>1101</v>
      </c>
      <c r="C1297" s="38">
        <f>SUM(C1298:C1300)</f>
        <v>0</v>
      </c>
      <c r="D1297" s="47">
        <f t="shared" si="42"/>
        <v>0</v>
      </c>
      <c r="E1297" s="38">
        <f>SUM(E1298:E1300)</f>
        <v>0</v>
      </c>
      <c r="F1297" s="47">
        <f t="shared" si="43"/>
        <v>0</v>
      </c>
      <c r="G1297" s="38">
        <f>SUM(G1298:G1300)</f>
        <v>0</v>
      </c>
    </row>
    <row r="1298" spans="1:7" ht="20.25" hidden="1" customHeight="1">
      <c r="A1298" s="39">
        <v>2240703</v>
      </c>
      <c r="B1298" s="40" t="s">
        <v>723</v>
      </c>
      <c r="C1298" s="41"/>
      <c r="D1298" s="47">
        <f t="shared" si="42"/>
        <v>0</v>
      </c>
      <c r="E1298" s="41"/>
      <c r="F1298" s="47">
        <f t="shared" si="43"/>
        <v>0</v>
      </c>
      <c r="G1298" s="41"/>
    </row>
    <row r="1299" spans="1:7" ht="20.25" hidden="1" customHeight="1">
      <c r="A1299" s="39">
        <v>2240704</v>
      </c>
      <c r="B1299" s="40" t="s">
        <v>724</v>
      </c>
      <c r="C1299" s="41"/>
      <c r="D1299" s="47">
        <f t="shared" si="42"/>
        <v>0</v>
      </c>
      <c r="E1299" s="41"/>
      <c r="F1299" s="47">
        <f t="shared" si="43"/>
        <v>0</v>
      </c>
      <c r="G1299" s="41"/>
    </row>
    <row r="1300" spans="1:7" ht="20.25" hidden="1" customHeight="1">
      <c r="A1300" s="39">
        <v>2240799</v>
      </c>
      <c r="B1300" s="40" t="s">
        <v>1102</v>
      </c>
      <c r="C1300" s="41"/>
      <c r="D1300" s="47">
        <f t="shared" si="42"/>
        <v>0</v>
      </c>
      <c r="E1300" s="41"/>
      <c r="F1300" s="47">
        <f t="shared" si="43"/>
        <v>0</v>
      </c>
      <c r="G1300" s="41"/>
    </row>
    <row r="1301" spans="1:7" ht="20.25" customHeight="1">
      <c r="A1301" s="36">
        <v>22499</v>
      </c>
      <c r="B1301" s="36" t="s">
        <v>1103</v>
      </c>
      <c r="C1301" s="38">
        <f>C1302</f>
        <v>0</v>
      </c>
      <c r="D1301" s="47">
        <f t="shared" si="42"/>
        <v>0</v>
      </c>
      <c r="E1301" s="38">
        <f>E1302</f>
        <v>0</v>
      </c>
      <c r="F1301" s="47">
        <f t="shared" si="43"/>
        <v>894</v>
      </c>
      <c r="G1301" s="38">
        <f>G1302</f>
        <v>894</v>
      </c>
    </row>
    <row r="1302" spans="1:7" ht="20.25" customHeight="1">
      <c r="A1302" s="39">
        <v>2249999</v>
      </c>
      <c r="B1302" s="40" t="s">
        <v>1104</v>
      </c>
      <c r="C1302" s="41"/>
      <c r="D1302" s="47">
        <f t="shared" si="42"/>
        <v>0</v>
      </c>
      <c r="E1302" s="41"/>
      <c r="F1302" s="47">
        <f t="shared" si="43"/>
        <v>894</v>
      </c>
      <c r="G1302" s="41">
        <v>894</v>
      </c>
    </row>
    <row r="1303" spans="1:7" ht="20.25" customHeight="1">
      <c r="A1303" s="36">
        <v>227</v>
      </c>
      <c r="B1303" s="36" t="s">
        <v>725</v>
      </c>
      <c r="C1303" s="38">
        <v>5100</v>
      </c>
      <c r="D1303" s="47">
        <f t="shared" si="42"/>
        <v>0</v>
      </c>
      <c r="E1303" s="38">
        <v>5100</v>
      </c>
      <c r="F1303" s="35">
        <f t="shared" si="43"/>
        <v>-200</v>
      </c>
      <c r="G1303" s="38">
        <v>4900</v>
      </c>
    </row>
    <row r="1304" spans="1:7" ht="20.25" customHeight="1">
      <c r="A1304" s="36">
        <v>229</v>
      </c>
      <c r="B1304" s="36" t="s">
        <v>126</v>
      </c>
      <c r="C1304" s="38">
        <f>C1305+C1307</f>
        <v>2036</v>
      </c>
      <c r="D1304" s="35">
        <f t="shared" si="42"/>
        <v>0</v>
      </c>
      <c r="E1304" s="38">
        <f>E1305+E1307</f>
        <v>2036</v>
      </c>
      <c r="F1304" s="35">
        <f t="shared" si="43"/>
        <v>-20</v>
      </c>
      <c r="G1304" s="38">
        <f>G1305+G1307</f>
        <v>2016</v>
      </c>
    </row>
    <row r="1305" spans="1:7" ht="20.25" customHeight="1">
      <c r="A1305" s="36">
        <v>22902</v>
      </c>
      <c r="B1305" s="36" t="s">
        <v>1105</v>
      </c>
      <c r="C1305" s="38">
        <f>C1306</f>
        <v>2000</v>
      </c>
      <c r="D1305" s="47">
        <f t="shared" si="42"/>
        <v>0</v>
      </c>
      <c r="E1305" s="38">
        <f>E1306</f>
        <v>2000</v>
      </c>
      <c r="F1305" s="35">
        <f t="shared" si="43"/>
        <v>0</v>
      </c>
      <c r="G1305" s="38">
        <f>G1306</f>
        <v>2000</v>
      </c>
    </row>
    <row r="1306" spans="1:7" ht="20.25" customHeight="1">
      <c r="A1306" s="39">
        <v>2290201</v>
      </c>
      <c r="B1306" s="40" t="s">
        <v>1106</v>
      </c>
      <c r="C1306" s="41">
        <v>2000</v>
      </c>
      <c r="D1306" s="47">
        <f t="shared" si="42"/>
        <v>0</v>
      </c>
      <c r="E1306" s="41">
        <v>2000</v>
      </c>
      <c r="F1306" s="47">
        <f t="shared" si="43"/>
        <v>0</v>
      </c>
      <c r="G1306" s="41">
        <v>2000</v>
      </c>
    </row>
    <row r="1307" spans="1:7" ht="19.5" customHeight="1">
      <c r="A1307" s="36">
        <v>22999</v>
      </c>
      <c r="B1307" s="36" t="s">
        <v>1058</v>
      </c>
      <c r="C1307" s="38">
        <f>C1308</f>
        <v>36</v>
      </c>
      <c r="D1307" s="47">
        <f t="shared" si="42"/>
        <v>0</v>
      </c>
      <c r="E1307" s="38">
        <f>E1308</f>
        <v>36</v>
      </c>
      <c r="F1307" s="35">
        <f t="shared" si="43"/>
        <v>-20</v>
      </c>
      <c r="G1307" s="38">
        <f>G1308</f>
        <v>16</v>
      </c>
    </row>
    <row r="1308" spans="1:7" ht="20.25" customHeight="1">
      <c r="A1308" s="39">
        <v>2299999</v>
      </c>
      <c r="B1308" s="40" t="s">
        <v>126</v>
      </c>
      <c r="C1308" s="41">
        <v>36</v>
      </c>
      <c r="D1308" s="47">
        <f t="shared" si="42"/>
        <v>0</v>
      </c>
      <c r="E1308" s="41">
        <v>36</v>
      </c>
      <c r="F1308" s="47">
        <f t="shared" si="43"/>
        <v>-20</v>
      </c>
      <c r="G1308" s="41">
        <v>16</v>
      </c>
    </row>
    <row r="1309" spans="1:7" ht="20.25" customHeight="1">
      <c r="A1309" s="36">
        <v>232</v>
      </c>
      <c r="B1309" s="36" t="s">
        <v>726</v>
      </c>
      <c r="C1309" s="38">
        <f>C1310+C1311+C1312</f>
        <v>7100</v>
      </c>
      <c r="D1309" s="47">
        <f t="shared" si="42"/>
        <v>0</v>
      </c>
      <c r="E1309" s="38">
        <f>E1310+E1311+E1312</f>
        <v>7100</v>
      </c>
      <c r="F1309" s="35">
        <f t="shared" si="43"/>
        <v>-155</v>
      </c>
      <c r="G1309" s="38">
        <f>G1310+G1311+G1312</f>
        <v>6945</v>
      </c>
    </row>
    <row r="1310" spans="1:7" ht="20.25" hidden="1" customHeight="1">
      <c r="A1310" s="36">
        <v>23201</v>
      </c>
      <c r="B1310" s="36" t="s">
        <v>1107</v>
      </c>
      <c r="C1310" s="38">
        <v>0</v>
      </c>
      <c r="D1310" s="47">
        <f t="shared" si="42"/>
        <v>0</v>
      </c>
      <c r="E1310" s="38">
        <v>0</v>
      </c>
      <c r="F1310" s="47">
        <f t="shared" si="43"/>
        <v>0</v>
      </c>
      <c r="G1310" s="38"/>
    </row>
    <row r="1311" spans="1:7" ht="20.25" hidden="1" customHeight="1">
      <c r="A1311" s="36">
        <v>23202</v>
      </c>
      <c r="B1311" s="36" t="s">
        <v>1108</v>
      </c>
      <c r="C1311" s="38">
        <v>0</v>
      </c>
      <c r="D1311" s="47">
        <f t="shared" si="42"/>
        <v>0</v>
      </c>
      <c r="E1311" s="38">
        <v>0</v>
      </c>
      <c r="F1311" s="47">
        <f t="shared" si="43"/>
        <v>0</v>
      </c>
      <c r="G1311" s="38"/>
    </row>
    <row r="1312" spans="1:7" ht="20.25" customHeight="1">
      <c r="A1312" s="36">
        <v>23203</v>
      </c>
      <c r="B1312" s="36" t="s">
        <v>1109</v>
      </c>
      <c r="C1312" s="38">
        <f>SUM(C1313:C1316)</f>
        <v>7100</v>
      </c>
      <c r="D1312" s="47">
        <f t="shared" si="42"/>
        <v>0</v>
      </c>
      <c r="E1312" s="38">
        <f>SUM(E1313:E1316)</f>
        <v>7100</v>
      </c>
      <c r="F1312" s="35">
        <f t="shared" si="43"/>
        <v>-155</v>
      </c>
      <c r="G1312" s="38">
        <f>SUM(G1313:G1316)</f>
        <v>6945</v>
      </c>
    </row>
    <row r="1313" spans="1:7" ht="20.25" customHeight="1">
      <c r="A1313" s="39">
        <v>2320301</v>
      </c>
      <c r="B1313" s="40" t="s">
        <v>727</v>
      </c>
      <c r="C1313" s="41">
        <v>7100</v>
      </c>
      <c r="D1313" s="47">
        <f t="shared" si="42"/>
        <v>0</v>
      </c>
      <c r="E1313" s="41">
        <v>7100</v>
      </c>
      <c r="F1313" s="47">
        <f t="shared" si="43"/>
        <v>-155</v>
      </c>
      <c r="G1313" s="41">
        <v>6945</v>
      </c>
    </row>
    <row r="1314" spans="1:7" ht="20.25" hidden="1" customHeight="1">
      <c r="A1314" s="39">
        <v>2320302</v>
      </c>
      <c r="B1314" s="40" t="s">
        <v>728</v>
      </c>
      <c r="C1314" s="41"/>
      <c r="D1314" s="47">
        <f t="shared" si="42"/>
        <v>0</v>
      </c>
      <c r="E1314" s="41"/>
      <c r="F1314" s="47">
        <f t="shared" si="43"/>
        <v>0</v>
      </c>
      <c r="G1314" s="41"/>
    </row>
    <row r="1315" spans="1:7" ht="20.25" hidden="1" customHeight="1">
      <c r="A1315" s="39">
        <v>2320303</v>
      </c>
      <c r="B1315" s="40" t="s">
        <v>729</v>
      </c>
      <c r="C1315" s="41"/>
      <c r="D1315" s="47">
        <f t="shared" si="42"/>
        <v>0</v>
      </c>
      <c r="E1315" s="41"/>
      <c r="F1315" s="47">
        <f t="shared" si="43"/>
        <v>0</v>
      </c>
      <c r="G1315" s="41"/>
    </row>
    <row r="1316" spans="1:7" ht="20.25" hidden="1" customHeight="1">
      <c r="A1316" s="39">
        <v>2320399</v>
      </c>
      <c r="B1316" s="40" t="s">
        <v>730</v>
      </c>
      <c r="C1316" s="41"/>
      <c r="D1316" s="47">
        <f t="shared" si="42"/>
        <v>0</v>
      </c>
      <c r="E1316" s="41"/>
      <c r="F1316" s="47">
        <f t="shared" si="43"/>
        <v>0</v>
      </c>
      <c r="G1316" s="41"/>
    </row>
    <row r="1317" spans="1:7" ht="20.25" customHeight="1">
      <c r="A1317" s="36">
        <v>233</v>
      </c>
      <c r="B1317" s="36" t="s">
        <v>731</v>
      </c>
      <c r="C1317" s="38">
        <f>SUM(C1318:C1320)</f>
        <v>36</v>
      </c>
      <c r="D1317" s="35">
        <f t="shared" si="42"/>
        <v>0</v>
      </c>
      <c r="E1317" s="38">
        <f>SUM(E1318:E1320)</f>
        <v>36</v>
      </c>
      <c r="F1317" s="35">
        <f t="shared" si="43"/>
        <v>-16</v>
      </c>
      <c r="G1317" s="38">
        <f>SUM(G1318:G1320)</f>
        <v>20</v>
      </c>
    </row>
    <row r="1318" spans="1:7" ht="20.25" hidden="1" customHeight="1">
      <c r="A1318" s="39">
        <v>23301</v>
      </c>
      <c r="B1318" s="39" t="s">
        <v>1110</v>
      </c>
      <c r="C1318" s="41"/>
      <c r="D1318" s="47">
        <f t="shared" si="42"/>
        <v>0</v>
      </c>
      <c r="E1318" s="41"/>
      <c r="F1318" s="47">
        <f t="shared" si="43"/>
        <v>0</v>
      </c>
      <c r="G1318" s="41"/>
    </row>
    <row r="1319" spans="1:7" ht="20.25" hidden="1" customHeight="1">
      <c r="A1319" s="39">
        <v>23302</v>
      </c>
      <c r="B1319" s="39" t="s">
        <v>1111</v>
      </c>
      <c r="C1319" s="41"/>
      <c r="D1319" s="47">
        <f t="shared" si="42"/>
        <v>0</v>
      </c>
      <c r="E1319" s="41"/>
      <c r="F1319" s="47">
        <f t="shared" si="43"/>
        <v>0</v>
      </c>
      <c r="G1319" s="41"/>
    </row>
    <row r="1320" spans="1:7" ht="20.25" customHeight="1">
      <c r="A1320" s="39">
        <v>23303</v>
      </c>
      <c r="B1320" s="39" t="s">
        <v>1112</v>
      </c>
      <c r="C1320" s="41">
        <v>36</v>
      </c>
      <c r="D1320" s="47">
        <f t="shared" si="42"/>
        <v>0</v>
      </c>
      <c r="E1320" s="41">
        <v>36</v>
      </c>
      <c r="F1320" s="47">
        <f t="shared" si="43"/>
        <v>-16</v>
      </c>
      <c r="G1320" s="41">
        <v>20</v>
      </c>
    </row>
    <row r="1321" spans="1:7" ht="20.25" customHeight="1">
      <c r="A1321" s="120" t="s">
        <v>1113</v>
      </c>
      <c r="B1321" s="121"/>
      <c r="C1321" s="38">
        <f>C1322+C1323</f>
        <v>67090</v>
      </c>
      <c r="D1321" s="35">
        <f t="shared" si="42"/>
        <v>0</v>
      </c>
      <c r="E1321" s="38">
        <f>E1322+E1323</f>
        <v>67090</v>
      </c>
      <c r="F1321" s="35">
        <f t="shared" si="43"/>
        <v>-543</v>
      </c>
      <c r="G1321" s="38">
        <f>G1322+G1323</f>
        <v>66547</v>
      </c>
    </row>
    <row r="1322" spans="1:7" ht="20.25" customHeight="1">
      <c r="A1322" s="36">
        <v>2300601</v>
      </c>
      <c r="B1322" s="44" t="s">
        <v>1114</v>
      </c>
      <c r="C1322" s="38">
        <v>5005</v>
      </c>
      <c r="D1322" s="47">
        <f t="shared" si="42"/>
        <v>0</v>
      </c>
      <c r="E1322" s="38">
        <v>5005</v>
      </c>
      <c r="F1322" s="35">
        <f t="shared" si="43"/>
        <v>723</v>
      </c>
      <c r="G1322" s="38">
        <v>5728</v>
      </c>
    </row>
    <row r="1323" spans="1:7" ht="20.25" customHeight="1">
      <c r="A1323" s="36">
        <v>2300602</v>
      </c>
      <c r="B1323" s="44" t="s">
        <v>1115</v>
      </c>
      <c r="C1323" s="38">
        <f>SUM(C1324:C1326)</f>
        <v>62085</v>
      </c>
      <c r="D1323" s="47">
        <f t="shared" si="42"/>
        <v>0</v>
      </c>
      <c r="E1323" s="38">
        <f>SUM(E1324:E1326)</f>
        <v>62085</v>
      </c>
      <c r="F1323" s="35">
        <f t="shared" si="43"/>
        <v>-1266</v>
      </c>
      <c r="G1323" s="38">
        <f>SUM(G1324:G1326)</f>
        <v>60819</v>
      </c>
    </row>
    <row r="1324" spans="1:7" ht="20.25" customHeight="1">
      <c r="A1324" s="39"/>
      <c r="B1324" s="40" t="s">
        <v>1116</v>
      </c>
      <c r="C1324" s="41">
        <v>12064</v>
      </c>
      <c r="D1324" s="47">
        <f t="shared" si="42"/>
        <v>0</v>
      </c>
      <c r="E1324" s="41">
        <v>12064</v>
      </c>
      <c r="F1324" s="47">
        <f t="shared" si="43"/>
        <v>0</v>
      </c>
      <c r="G1324" s="41">
        <v>12064</v>
      </c>
    </row>
    <row r="1325" spans="1:7" ht="20.25" customHeight="1">
      <c r="A1325" s="39"/>
      <c r="B1325" s="40" t="s">
        <v>1117</v>
      </c>
      <c r="C1325" s="41">
        <v>22022</v>
      </c>
      <c r="D1325" s="35">
        <f t="shared" si="42"/>
        <v>0</v>
      </c>
      <c r="E1325" s="41">
        <v>22022</v>
      </c>
      <c r="F1325" s="47">
        <f t="shared" si="43"/>
        <v>-1266</v>
      </c>
      <c r="G1325" s="41">
        <v>20756</v>
      </c>
    </row>
    <row r="1326" spans="1:7" s="63" customFormat="1" ht="20.25" customHeight="1">
      <c r="A1326" s="39"/>
      <c r="B1326" s="40" t="s">
        <v>1118</v>
      </c>
      <c r="C1326" s="41">
        <v>27999</v>
      </c>
      <c r="D1326" s="47">
        <f t="shared" si="42"/>
        <v>0</v>
      </c>
      <c r="E1326" s="41">
        <v>27999</v>
      </c>
      <c r="F1326" s="47">
        <f t="shared" si="43"/>
        <v>0</v>
      </c>
      <c r="G1326" s="41">
        <v>27999</v>
      </c>
    </row>
    <row r="1327" spans="1:7" ht="20.25" customHeight="1">
      <c r="A1327" s="120" t="s">
        <v>1119</v>
      </c>
      <c r="B1327" s="121"/>
      <c r="C1327" s="38">
        <f>SUM(C1328:C1329)</f>
        <v>32269</v>
      </c>
      <c r="D1327" s="35">
        <f t="shared" si="42"/>
        <v>0</v>
      </c>
      <c r="E1327" s="38">
        <f>SUM(E1328:E1329)</f>
        <v>32269</v>
      </c>
      <c r="F1327" s="35">
        <f t="shared" si="43"/>
        <v>9382</v>
      </c>
      <c r="G1327" s="38">
        <f>SUM(G1328:G1329)</f>
        <v>41651</v>
      </c>
    </row>
    <row r="1328" spans="1:7" ht="20.25" customHeight="1">
      <c r="A1328" s="45">
        <v>2300201</v>
      </c>
      <c r="B1328" s="40" t="s">
        <v>1120</v>
      </c>
      <c r="C1328" s="41">
        <v>1582</v>
      </c>
      <c r="D1328" s="35">
        <f t="shared" si="42"/>
        <v>0</v>
      </c>
      <c r="E1328" s="41">
        <v>1582</v>
      </c>
      <c r="F1328" s="47">
        <f t="shared" si="43"/>
        <v>0</v>
      </c>
      <c r="G1328" s="41">
        <v>1582</v>
      </c>
    </row>
    <row r="1329" spans="1:7" ht="20.25" customHeight="1">
      <c r="A1329" s="45">
        <v>2300299</v>
      </c>
      <c r="B1329" s="40" t="s">
        <v>1121</v>
      </c>
      <c r="C1329" s="41">
        <f>26228+4459</f>
        <v>30687</v>
      </c>
      <c r="D1329" s="35">
        <f t="shared" si="42"/>
        <v>0</v>
      </c>
      <c r="E1329" s="41">
        <f>26228+4459</f>
        <v>30687</v>
      </c>
      <c r="F1329" s="47">
        <f t="shared" si="43"/>
        <v>9382</v>
      </c>
      <c r="G1329" s="41">
        <v>40069</v>
      </c>
    </row>
    <row r="1330" spans="1:7" s="63" customFormat="1" ht="20.25" customHeight="1">
      <c r="A1330" s="120" t="s">
        <v>1122</v>
      </c>
      <c r="B1330" s="121"/>
      <c r="C1330" s="38">
        <f>C1331</f>
        <v>22180</v>
      </c>
      <c r="D1330" s="47">
        <f t="shared" si="42"/>
        <v>0</v>
      </c>
      <c r="E1330" s="38">
        <f>E1331</f>
        <v>22180</v>
      </c>
      <c r="F1330" s="35">
        <f t="shared" si="43"/>
        <v>0</v>
      </c>
      <c r="G1330" s="38">
        <f>G1331</f>
        <v>22180</v>
      </c>
    </row>
    <row r="1331" spans="1:7" ht="20.25" customHeight="1">
      <c r="A1331" s="36">
        <v>23103</v>
      </c>
      <c r="B1331" s="36" t="s">
        <v>1123</v>
      </c>
      <c r="C1331" s="38">
        <f>C1332</f>
        <v>22180</v>
      </c>
      <c r="D1331" s="35">
        <f t="shared" si="42"/>
        <v>0</v>
      </c>
      <c r="E1331" s="38">
        <f>E1332</f>
        <v>22180</v>
      </c>
      <c r="F1331" s="35">
        <f t="shared" si="43"/>
        <v>0</v>
      </c>
      <c r="G1331" s="38">
        <f>G1332</f>
        <v>22180</v>
      </c>
    </row>
    <row r="1332" spans="1:7" ht="20.25" customHeight="1">
      <c r="A1332" s="39">
        <v>2310301</v>
      </c>
      <c r="B1332" s="40" t="s">
        <v>733</v>
      </c>
      <c r="C1332" s="41">
        <v>22180</v>
      </c>
      <c r="D1332" s="47">
        <f t="shared" si="42"/>
        <v>0</v>
      </c>
      <c r="E1332" s="41">
        <v>22180</v>
      </c>
      <c r="F1332" s="47">
        <f t="shared" si="43"/>
        <v>0</v>
      </c>
      <c r="G1332" s="41">
        <v>22180</v>
      </c>
    </row>
    <row r="1333" spans="1:7" ht="20.25" customHeight="1">
      <c r="A1333" s="120" t="s">
        <v>1124</v>
      </c>
      <c r="B1333" s="121"/>
      <c r="C1333" s="64">
        <f>C1334</f>
        <v>0</v>
      </c>
      <c r="D1333" s="35">
        <f t="shared" si="42"/>
        <v>0</v>
      </c>
      <c r="E1333" s="64">
        <f>E1334</f>
        <v>0</v>
      </c>
      <c r="F1333" s="35">
        <f t="shared" si="43"/>
        <v>12088</v>
      </c>
      <c r="G1333" s="64">
        <f>G1334</f>
        <v>12088</v>
      </c>
    </row>
    <row r="1334" spans="1:7" ht="20.25" customHeight="1">
      <c r="A1334" s="39">
        <v>23009</v>
      </c>
      <c r="B1334" s="46" t="s">
        <v>1125</v>
      </c>
      <c r="C1334" s="94">
        <f>C1336-C7-C1321-C1327-C1330</f>
        <v>0</v>
      </c>
      <c r="D1334" s="35">
        <f t="shared" si="42"/>
        <v>0</v>
      </c>
      <c r="E1334" s="94">
        <f>E1336-E7-E1321-E1327-E1330</f>
        <v>0</v>
      </c>
      <c r="F1334" s="47">
        <f t="shared" si="43"/>
        <v>12088</v>
      </c>
      <c r="G1334" s="94">
        <f>G1336-G7-G1321-G1327-G1330</f>
        <v>12088</v>
      </c>
    </row>
    <row r="1335" spans="1:7" ht="20.25" customHeight="1">
      <c r="A1335" s="120" t="s">
        <v>1126</v>
      </c>
      <c r="B1335" s="121"/>
      <c r="C1335" s="64"/>
      <c r="D1335" s="35">
        <f t="shared" si="42"/>
        <v>0</v>
      </c>
      <c r="E1335" s="64"/>
      <c r="F1335" s="35">
        <f t="shared" si="43"/>
        <v>0</v>
      </c>
      <c r="G1335" s="64"/>
    </row>
    <row r="1336" spans="1:7" ht="20.25" customHeight="1">
      <c r="A1336" s="113" t="s">
        <v>1127</v>
      </c>
      <c r="B1336" s="113"/>
      <c r="C1336" s="38">
        <f>本级一般公共预算收入!C73</f>
        <v>478527</v>
      </c>
      <c r="D1336" s="35">
        <f t="shared" si="42"/>
        <v>960</v>
      </c>
      <c r="E1336" s="38">
        <f>本级一般公共预算收入!E73</f>
        <v>479487</v>
      </c>
      <c r="F1336" s="35">
        <f t="shared" si="43"/>
        <v>16037</v>
      </c>
      <c r="G1336" s="38">
        <f>本级一般公共预算收入!G73</f>
        <v>495524</v>
      </c>
    </row>
  </sheetData>
  <mergeCells count="14">
    <mergeCell ref="A1336:B1336"/>
    <mergeCell ref="A7:B7"/>
    <mergeCell ref="A1321:B1321"/>
    <mergeCell ref="A1327:B1327"/>
    <mergeCell ref="F5:G5"/>
    <mergeCell ref="A5:A6"/>
    <mergeCell ref="B5:B6"/>
    <mergeCell ref="C5:C6"/>
    <mergeCell ref="D5:E5"/>
    <mergeCell ref="A2:G2"/>
    <mergeCell ref="A3:G3"/>
    <mergeCell ref="A1330:B1330"/>
    <mergeCell ref="A1333:B1333"/>
    <mergeCell ref="A1335:B1335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8" fitToHeight="0" orientation="portrait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topLeftCell="A65" workbookViewId="0">
      <selection activeCell="F80" sqref="F80"/>
    </sheetView>
  </sheetViews>
  <sheetFormatPr defaultRowHeight="14.25"/>
  <cols>
    <col min="1" max="1" width="10.5" style="13" customWidth="1"/>
    <col min="2" max="2" width="31.75" style="13" customWidth="1"/>
    <col min="3" max="5" width="11" style="14" customWidth="1"/>
    <col min="6" max="7" width="11" style="13" customWidth="1"/>
    <col min="8" max="8" width="9.5" style="13" bestFit="1" customWidth="1"/>
    <col min="9" max="16384" width="9" style="13"/>
  </cols>
  <sheetData>
    <row r="1" spans="1:7" ht="22.5" customHeight="1">
      <c r="A1" s="12" t="s">
        <v>1213</v>
      </c>
    </row>
    <row r="2" spans="1:7" ht="25.5">
      <c r="A2" s="118" t="s">
        <v>762</v>
      </c>
      <c r="B2" s="118"/>
      <c r="C2" s="118"/>
      <c r="D2" s="118"/>
      <c r="E2" s="118"/>
      <c r="F2" s="118"/>
      <c r="G2" s="118"/>
    </row>
    <row r="3" spans="1:7" ht="20.25" customHeight="1">
      <c r="A3" s="125" t="s">
        <v>734</v>
      </c>
      <c r="B3" s="125"/>
      <c r="C3" s="125"/>
      <c r="D3" s="125"/>
      <c r="E3" s="125"/>
      <c r="F3" s="125"/>
      <c r="G3" s="125"/>
    </row>
    <row r="4" spans="1:7" ht="17.25" customHeight="1">
      <c r="B4" s="48"/>
      <c r="C4" s="48"/>
      <c r="D4" s="48"/>
      <c r="E4" s="93"/>
      <c r="G4" s="93" t="s">
        <v>737</v>
      </c>
    </row>
    <row r="5" spans="1:7" s="49" customFormat="1" ht="30" customHeight="1">
      <c r="A5" s="106" t="s">
        <v>735</v>
      </c>
      <c r="B5" s="106" t="s">
        <v>736</v>
      </c>
      <c r="C5" s="109" t="s">
        <v>760</v>
      </c>
      <c r="D5" s="103" t="s">
        <v>1188</v>
      </c>
      <c r="E5" s="103"/>
      <c r="F5" s="103" t="s">
        <v>1189</v>
      </c>
      <c r="G5" s="103"/>
    </row>
    <row r="6" spans="1:7" s="49" customFormat="1" ht="30" customHeight="1">
      <c r="A6" s="106"/>
      <c r="B6" s="106"/>
      <c r="C6" s="109"/>
      <c r="D6" s="99" t="s">
        <v>1185</v>
      </c>
      <c r="E6" s="99" t="s">
        <v>14</v>
      </c>
      <c r="F6" s="99" t="s">
        <v>1185</v>
      </c>
      <c r="G6" s="99" t="s">
        <v>14</v>
      </c>
    </row>
    <row r="7" spans="1:7" s="50" customFormat="1" ht="20.25" customHeight="1">
      <c r="A7" s="111" t="s">
        <v>813</v>
      </c>
      <c r="B7" s="112"/>
      <c r="C7" s="35">
        <f>C8+C13+C24+C32+C39+C43+C46+C50+C53+C59+C62+C67+C70</f>
        <v>356988</v>
      </c>
      <c r="D7" s="35">
        <f>E7-C7</f>
        <v>960</v>
      </c>
      <c r="E7" s="35">
        <f>E8+E13+E24+E32+E39+E43+E46+E50+E53+E59+E62+E67+E70</f>
        <v>357948</v>
      </c>
      <c r="F7" s="35">
        <f>G7-E7</f>
        <v>-4890</v>
      </c>
      <c r="G7" s="35">
        <f>G8+G13+G24+G32+G39+G43+G46+G50+G53+G59+G62+G67+G70</f>
        <v>353058</v>
      </c>
    </row>
    <row r="8" spans="1:7" s="50" customFormat="1" ht="20.25" customHeight="1">
      <c r="A8" s="51">
        <v>501</v>
      </c>
      <c r="B8" s="51" t="s">
        <v>1128</v>
      </c>
      <c r="C8" s="52">
        <f>SUM(C9:C12)</f>
        <v>81802</v>
      </c>
      <c r="D8" s="35">
        <f t="shared" ref="D8:D71" si="0">E8-C8</f>
        <v>0</v>
      </c>
      <c r="E8" s="52">
        <f>SUM(E9:E12)</f>
        <v>81802</v>
      </c>
      <c r="F8" s="35">
        <f t="shared" ref="F8:F71" si="1">G8-E8</f>
        <v>-5060</v>
      </c>
      <c r="G8" s="52">
        <f>SUM(G9:G12)</f>
        <v>76742</v>
      </c>
    </row>
    <row r="9" spans="1:7" s="56" customFormat="1" ht="20.25" customHeight="1">
      <c r="A9" s="53">
        <v>50101</v>
      </c>
      <c r="B9" s="54" t="s">
        <v>1129</v>
      </c>
      <c r="C9" s="55">
        <v>45625</v>
      </c>
      <c r="D9" s="47">
        <f t="shared" si="0"/>
        <v>0</v>
      </c>
      <c r="E9" s="55">
        <v>45625</v>
      </c>
      <c r="F9" s="47">
        <f t="shared" si="1"/>
        <v>-3468</v>
      </c>
      <c r="G9" s="55">
        <v>42157</v>
      </c>
    </row>
    <row r="10" spans="1:7" s="56" customFormat="1" ht="20.25" customHeight="1">
      <c r="A10" s="53">
        <v>50102</v>
      </c>
      <c r="B10" s="54" t="s">
        <v>1130</v>
      </c>
      <c r="C10" s="55">
        <v>17435</v>
      </c>
      <c r="D10" s="47">
        <f t="shared" si="0"/>
        <v>0</v>
      </c>
      <c r="E10" s="55">
        <v>17435</v>
      </c>
      <c r="F10" s="47">
        <f t="shared" si="1"/>
        <v>403</v>
      </c>
      <c r="G10" s="55">
        <v>17838</v>
      </c>
    </row>
    <row r="11" spans="1:7" s="56" customFormat="1" ht="20.25" customHeight="1">
      <c r="A11" s="53">
        <v>50103</v>
      </c>
      <c r="B11" s="54" t="s">
        <v>668</v>
      </c>
      <c r="C11" s="55">
        <v>4312</v>
      </c>
      <c r="D11" s="47">
        <f t="shared" si="0"/>
        <v>0</v>
      </c>
      <c r="E11" s="55">
        <v>4312</v>
      </c>
      <c r="F11" s="47">
        <f t="shared" si="1"/>
        <v>-631</v>
      </c>
      <c r="G11" s="55">
        <v>3681</v>
      </c>
    </row>
    <row r="12" spans="1:7" s="56" customFormat="1" ht="20.25" customHeight="1">
      <c r="A12" s="53">
        <v>50199</v>
      </c>
      <c r="B12" s="54" t="s">
        <v>1131</v>
      </c>
      <c r="C12" s="55">
        <v>14430</v>
      </c>
      <c r="D12" s="47">
        <f t="shared" si="0"/>
        <v>0</v>
      </c>
      <c r="E12" s="55">
        <v>14430</v>
      </c>
      <c r="F12" s="47">
        <f t="shared" si="1"/>
        <v>-1364</v>
      </c>
      <c r="G12" s="55">
        <v>13066</v>
      </c>
    </row>
    <row r="13" spans="1:7" s="50" customFormat="1" ht="20.25" customHeight="1">
      <c r="A13" s="51">
        <v>502</v>
      </c>
      <c r="B13" s="51" t="s">
        <v>1132</v>
      </c>
      <c r="C13" s="52">
        <f>SUM(C14:C23)</f>
        <v>63692</v>
      </c>
      <c r="D13" s="35">
        <f t="shared" si="0"/>
        <v>0</v>
      </c>
      <c r="E13" s="52">
        <f>SUM(E14:E23)</f>
        <v>63692</v>
      </c>
      <c r="F13" s="35">
        <f t="shared" si="1"/>
        <v>-7844</v>
      </c>
      <c r="G13" s="52">
        <f>SUM(G14:G23)</f>
        <v>55848</v>
      </c>
    </row>
    <row r="14" spans="1:7" s="56" customFormat="1" ht="20.25" customHeight="1">
      <c r="A14" s="53">
        <v>50201</v>
      </c>
      <c r="B14" s="54" t="s">
        <v>1133</v>
      </c>
      <c r="C14" s="55">
        <v>10016</v>
      </c>
      <c r="D14" s="47">
        <f t="shared" si="0"/>
        <v>0</v>
      </c>
      <c r="E14" s="55">
        <v>10016</v>
      </c>
      <c r="F14" s="47">
        <f t="shared" si="1"/>
        <v>-2285</v>
      </c>
      <c r="G14" s="55">
        <v>7731</v>
      </c>
    </row>
    <row r="15" spans="1:7" s="56" customFormat="1" ht="20.25" customHeight="1">
      <c r="A15" s="53">
        <v>50202</v>
      </c>
      <c r="B15" s="54" t="s">
        <v>1134</v>
      </c>
      <c r="C15" s="55">
        <v>223</v>
      </c>
      <c r="D15" s="47">
        <f t="shared" si="0"/>
        <v>0</v>
      </c>
      <c r="E15" s="55">
        <v>223</v>
      </c>
      <c r="F15" s="47">
        <f t="shared" si="1"/>
        <v>-113</v>
      </c>
      <c r="G15" s="55">
        <v>110</v>
      </c>
    </row>
    <row r="16" spans="1:7" s="56" customFormat="1" ht="20.25" customHeight="1">
      <c r="A16" s="53">
        <v>50203</v>
      </c>
      <c r="B16" s="54" t="s">
        <v>1135</v>
      </c>
      <c r="C16" s="55">
        <v>764</v>
      </c>
      <c r="D16" s="47">
        <f t="shared" si="0"/>
        <v>0</v>
      </c>
      <c r="E16" s="55">
        <v>764</v>
      </c>
      <c r="F16" s="47">
        <f t="shared" si="1"/>
        <v>-599</v>
      </c>
      <c r="G16" s="55">
        <v>165</v>
      </c>
    </row>
    <row r="17" spans="1:8" s="56" customFormat="1" ht="20.25" customHeight="1">
      <c r="A17" s="53">
        <v>50204</v>
      </c>
      <c r="B17" s="54" t="s">
        <v>1136</v>
      </c>
      <c r="C17" s="55">
        <v>385</v>
      </c>
      <c r="D17" s="47">
        <f t="shared" si="0"/>
        <v>0</v>
      </c>
      <c r="E17" s="55">
        <v>385</v>
      </c>
      <c r="F17" s="47">
        <f t="shared" si="1"/>
        <v>1152</v>
      </c>
      <c r="G17" s="55">
        <v>1537</v>
      </c>
    </row>
    <row r="18" spans="1:8" s="56" customFormat="1" ht="20.25" customHeight="1">
      <c r="A18" s="53">
        <v>50205</v>
      </c>
      <c r="B18" s="54" t="s">
        <v>1137</v>
      </c>
      <c r="C18" s="55">
        <v>9302</v>
      </c>
      <c r="D18" s="47">
        <f t="shared" si="0"/>
        <v>0</v>
      </c>
      <c r="E18" s="55">
        <v>9302</v>
      </c>
      <c r="F18" s="47">
        <f t="shared" si="1"/>
        <v>2305</v>
      </c>
      <c r="G18" s="55">
        <v>11607</v>
      </c>
    </row>
    <row r="19" spans="1:8" s="56" customFormat="1" ht="20.25" customHeight="1">
      <c r="A19" s="53">
        <v>50206</v>
      </c>
      <c r="B19" s="54" t="s">
        <v>1138</v>
      </c>
      <c r="C19" s="55">
        <v>399</v>
      </c>
      <c r="D19" s="47">
        <f t="shared" si="0"/>
        <v>0</v>
      </c>
      <c r="E19" s="55">
        <v>399</v>
      </c>
      <c r="F19" s="47">
        <f t="shared" si="1"/>
        <v>-269</v>
      </c>
      <c r="G19" s="55">
        <v>130</v>
      </c>
    </row>
    <row r="20" spans="1:8" s="56" customFormat="1" ht="20.25" customHeight="1">
      <c r="A20" s="53">
        <v>50207</v>
      </c>
      <c r="B20" s="54" t="s">
        <v>1139</v>
      </c>
      <c r="C20" s="55">
        <v>57</v>
      </c>
      <c r="D20" s="47">
        <f t="shared" si="0"/>
        <v>0</v>
      </c>
      <c r="E20" s="55">
        <v>57</v>
      </c>
      <c r="F20" s="47">
        <f t="shared" si="1"/>
        <v>0</v>
      </c>
      <c r="G20" s="55">
        <v>57</v>
      </c>
    </row>
    <row r="21" spans="1:8" s="56" customFormat="1" ht="20.25" customHeight="1">
      <c r="A21" s="53">
        <v>50208</v>
      </c>
      <c r="B21" s="54" t="s">
        <v>1140</v>
      </c>
      <c r="C21" s="55">
        <v>636</v>
      </c>
      <c r="D21" s="47">
        <f t="shared" si="0"/>
        <v>0</v>
      </c>
      <c r="E21" s="55">
        <v>636</v>
      </c>
      <c r="F21" s="47">
        <f t="shared" si="1"/>
        <v>0</v>
      </c>
      <c r="G21" s="55">
        <v>636</v>
      </c>
    </row>
    <row r="22" spans="1:8" s="56" customFormat="1" ht="20.25" customHeight="1">
      <c r="A22" s="53">
        <v>50209</v>
      </c>
      <c r="B22" s="54" t="s">
        <v>1141</v>
      </c>
      <c r="C22" s="55">
        <v>1000</v>
      </c>
      <c r="D22" s="47">
        <f t="shared" si="0"/>
        <v>0</v>
      </c>
      <c r="E22" s="55">
        <v>1000</v>
      </c>
      <c r="F22" s="47">
        <f t="shared" si="1"/>
        <v>-460</v>
      </c>
      <c r="G22" s="55">
        <v>540</v>
      </c>
    </row>
    <row r="23" spans="1:8" s="56" customFormat="1" ht="20.25" customHeight="1">
      <c r="A23" s="53">
        <v>50299</v>
      </c>
      <c r="B23" s="54" t="s">
        <v>1142</v>
      </c>
      <c r="C23" s="55">
        <v>40910</v>
      </c>
      <c r="D23" s="47">
        <f t="shared" si="0"/>
        <v>0</v>
      </c>
      <c r="E23" s="55">
        <v>40910</v>
      </c>
      <c r="F23" s="47">
        <f t="shared" si="1"/>
        <v>-7575</v>
      </c>
      <c r="G23" s="55">
        <v>33335</v>
      </c>
    </row>
    <row r="24" spans="1:8" s="50" customFormat="1" ht="20.25" customHeight="1">
      <c r="A24" s="51">
        <v>503</v>
      </c>
      <c r="B24" s="51" t="s">
        <v>1143</v>
      </c>
      <c r="C24" s="52">
        <f>SUM(C25:C31)</f>
        <v>17667</v>
      </c>
      <c r="D24" s="35">
        <f t="shared" si="0"/>
        <v>960</v>
      </c>
      <c r="E24" s="52">
        <f>SUM(E25:E31)</f>
        <v>18627</v>
      </c>
      <c r="F24" s="35">
        <f t="shared" si="1"/>
        <v>-8953</v>
      </c>
      <c r="G24" s="52">
        <f>SUM(G25:G31)</f>
        <v>9674</v>
      </c>
    </row>
    <row r="25" spans="1:8" s="56" customFormat="1" ht="20.25" customHeight="1">
      <c r="A25" s="53">
        <v>50301</v>
      </c>
      <c r="B25" s="54" t="s">
        <v>1144</v>
      </c>
      <c r="C25" s="55">
        <v>359</v>
      </c>
      <c r="D25" s="47">
        <f t="shared" si="0"/>
        <v>0</v>
      </c>
      <c r="E25" s="55">
        <v>359</v>
      </c>
      <c r="F25" s="47">
        <f t="shared" si="1"/>
        <v>161</v>
      </c>
      <c r="G25" s="55">
        <v>520</v>
      </c>
    </row>
    <row r="26" spans="1:8" s="56" customFormat="1" ht="20.25" customHeight="1">
      <c r="A26" s="53">
        <v>50302</v>
      </c>
      <c r="B26" s="54" t="s">
        <v>1145</v>
      </c>
      <c r="C26" s="55">
        <v>11606</v>
      </c>
      <c r="D26" s="47">
        <f t="shared" si="0"/>
        <v>960</v>
      </c>
      <c r="E26" s="55">
        <v>12566</v>
      </c>
      <c r="F26" s="47">
        <f t="shared" si="1"/>
        <v>-6042</v>
      </c>
      <c r="G26" s="55">
        <v>6524</v>
      </c>
      <c r="H26" s="59"/>
    </row>
    <row r="27" spans="1:8" s="56" customFormat="1" ht="20.25" customHeight="1">
      <c r="A27" s="53">
        <v>50303</v>
      </c>
      <c r="B27" s="54" t="s">
        <v>1146</v>
      </c>
      <c r="C27" s="55">
        <v>101</v>
      </c>
      <c r="D27" s="47">
        <f t="shared" si="0"/>
        <v>0</v>
      </c>
      <c r="E27" s="55">
        <v>101</v>
      </c>
      <c r="F27" s="47">
        <f t="shared" si="1"/>
        <v>0</v>
      </c>
      <c r="G27" s="55">
        <v>101</v>
      </c>
    </row>
    <row r="28" spans="1:8" s="56" customFormat="1" ht="20.25" hidden="1" customHeight="1">
      <c r="A28" s="53">
        <v>50305</v>
      </c>
      <c r="B28" s="54" t="s">
        <v>1147</v>
      </c>
      <c r="C28" s="55">
        <v>0</v>
      </c>
      <c r="D28" s="47">
        <f t="shared" si="0"/>
        <v>0</v>
      </c>
      <c r="E28" s="55">
        <v>0</v>
      </c>
      <c r="F28" s="47">
        <f t="shared" si="1"/>
        <v>0</v>
      </c>
      <c r="G28" s="55">
        <v>0</v>
      </c>
    </row>
    <row r="29" spans="1:8" s="56" customFormat="1" ht="20.25" customHeight="1">
      <c r="A29" s="53">
        <v>50306</v>
      </c>
      <c r="B29" s="54" t="s">
        <v>1148</v>
      </c>
      <c r="C29" s="55">
        <v>4282</v>
      </c>
      <c r="D29" s="47">
        <f t="shared" si="0"/>
        <v>0</v>
      </c>
      <c r="E29" s="55">
        <v>4282</v>
      </c>
      <c r="F29" s="47">
        <f t="shared" si="1"/>
        <v>-2802</v>
      </c>
      <c r="G29" s="55">
        <v>1480</v>
      </c>
    </row>
    <row r="30" spans="1:8" s="56" customFormat="1" ht="20.25" customHeight="1">
      <c r="A30" s="53">
        <v>50307</v>
      </c>
      <c r="B30" s="54" t="s">
        <v>1149</v>
      </c>
      <c r="C30" s="55">
        <v>776</v>
      </c>
      <c r="D30" s="47">
        <f t="shared" si="0"/>
        <v>0</v>
      </c>
      <c r="E30" s="55">
        <v>776</v>
      </c>
      <c r="F30" s="47">
        <f t="shared" si="1"/>
        <v>-497</v>
      </c>
      <c r="G30" s="55">
        <v>279</v>
      </c>
    </row>
    <row r="31" spans="1:8" s="56" customFormat="1" ht="20.25" customHeight="1">
      <c r="A31" s="53">
        <v>50399</v>
      </c>
      <c r="B31" s="54" t="s">
        <v>1150</v>
      </c>
      <c r="C31" s="55">
        <v>543</v>
      </c>
      <c r="D31" s="47">
        <f t="shared" si="0"/>
        <v>0</v>
      </c>
      <c r="E31" s="55">
        <v>543</v>
      </c>
      <c r="F31" s="47">
        <f t="shared" si="1"/>
        <v>227</v>
      </c>
      <c r="G31" s="55">
        <v>770</v>
      </c>
    </row>
    <row r="32" spans="1:8" s="50" customFormat="1" ht="20.25" hidden="1" customHeight="1">
      <c r="A32" s="51">
        <v>504</v>
      </c>
      <c r="B32" s="51" t="s">
        <v>1151</v>
      </c>
      <c r="C32" s="52">
        <f>SUM(C33:C38)</f>
        <v>0</v>
      </c>
      <c r="D32" s="35">
        <f t="shared" si="0"/>
        <v>0</v>
      </c>
      <c r="E32" s="52">
        <f>SUM(E33:E38)</f>
        <v>0</v>
      </c>
      <c r="F32" s="35">
        <f t="shared" si="1"/>
        <v>0</v>
      </c>
      <c r="G32" s="52">
        <f>SUM(G33:G38)</f>
        <v>0</v>
      </c>
    </row>
    <row r="33" spans="1:7" s="56" customFormat="1" ht="20.25" hidden="1" customHeight="1">
      <c r="A33" s="53">
        <v>50401</v>
      </c>
      <c r="B33" s="54" t="s">
        <v>1144</v>
      </c>
      <c r="C33" s="55"/>
      <c r="D33" s="47">
        <f t="shared" si="0"/>
        <v>0</v>
      </c>
      <c r="E33" s="55"/>
      <c r="F33" s="47">
        <f t="shared" si="1"/>
        <v>0</v>
      </c>
      <c r="G33" s="55"/>
    </row>
    <row r="34" spans="1:7" s="56" customFormat="1" ht="20.25" hidden="1" customHeight="1">
      <c r="A34" s="53">
        <v>50402</v>
      </c>
      <c r="B34" s="54" t="s">
        <v>1145</v>
      </c>
      <c r="C34" s="55"/>
      <c r="D34" s="47">
        <f t="shared" si="0"/>
        <v>0</v>
      </c>
      <c r="E34" s="55"/>
      <c r="F34" s="47">
        <f t="shared" si="1"/>
        <v>0</v>
      </c>
      <c r="G34" s="55"/>
    </row>
    <row r="35" spans="1:7" s="56" customFormat="1" ht="20.25" hidden="1" customHeight="1">
      <c r="A35" s="53">
        <v>50403</v>
      </c>
      <c r="B35" s="54" t="s">
        <v>1146</v>
      </c>
      <c r="C35" s="55"/>
      <c r="D35" s="47">
        <f t="shared" si="0"/>
        <v>0</v>
      </c>
      <c r="E35" s="55"/>
      <c r="F35" s="47">
        <f t="shared" si="1"/>
        <v>0</v>
      </c>
      <c r="G35" s="55"/>
    </row>
    <row r="36" spans="1:7" s="56" customFormat="1" ht="20.25" hidden="1" customHeight="1">
      <c r="A36" s="53">
        <v>50404</v>
      </c>
      <c r="B36" s="54" t="s">
        <v>1148</v>
      </c>
      <c r="C36" s="55"/>
      <c r="D36" s="47">
        <f t="shared" si="0"/>
        <v>0</v>
      </c>
      <c r="E36" s="55"/>
      <c r="F36" s="47">
        <f t="shared" si="1"/>
        <v>0</v>
      </c>
      <c r="G36" s="55"/>
    </row>
    <row r="37" spans="1:7" s="56" customFormat="1" ht="20.25" hidden="1" customHeight="1">
      <c r="A37" s="53">
        <v>50405</v>
      </c>
      <c r="B37" s="54" t="s">
        <v>1149</v>
      </c>
      <c r="C37" s="55"/>
      <c r="D37" s="47">
        <f t="shared" si="0"/>
        <v>0</v>
      </c>
      <c r="E37" s="55"/>
      <c r="F37" s="47">
        <f t="shared" si="1"/>
        <v>0</v>
      </c>
      <c r="G37" s="55"/>
    </row>
    <row r="38" spans="1:7" s="56" customFormat="1" ht="20.25" hidden="1" customHeight="1">
      <c r="A38" s="53">
        <v>50499</v>
      </c>
      <c r="B38" s="54" t="s">
        <v>1150</v>
      </c>
      <c r="C38" s="55"/>
      <c r="D38" s="47">
        <f t="shared" si="0"/>
        <v>0</v>
      </c>
      <c r="E38" s="55"/>
      <c r="F38" s="47">
        <f t="shared" si="1"/>
        <v>0</v>
      </c>
      <c r="G38" s="55"/>
    </row>
    <row r="39" spans="1:7" s="50" customFormat="1" ht="20.25" customHeight="1">
      <c r="A39" s="51">
        <v>505</v>
      </c>
      <c r="B39" s="51" t="s">
        <v>1152</v>
      </c>
      <c r="C39" s="52">
        <f>SUM(C40:C42)</f>
        <v>90669</v>
      </c>
      <c r="D39" s="35">
        <f t="shared" si="0"/>
        <v>0</v>
      </c>
      <c r="E39" s="52">
        <f>SUM(E40:E42)</f>
        <v>90669</v>
      </c>
      <c r="F39" s="35">
        <f t="shared" si="1"/>
        <v>-7169</v>
      </c>
      <c r="G39" s="52">
        <f>SUM(G40:G42)</f>
        <v>83500</v>
      </c>
    </row>
    <row r="40" spans="1:7" s="56" customFormat="1" ht="20.25" customHeight="1">
      <c r="A40" s="53">
        <v>50501</v>
      </c>
      <c r="B40" s="54" t="s">
        <v>1153</v>
      </c>
      <c r="C40" s="55">
        <v>73081</v>
      </c>
      <c r="D40" s="47">
        <f t="shared" si="0"/>
        <v>0</v>
      </c>
      <c r="E40" s="55">
        <v>73081</v>
      </c>
      <c r="F40" s="47">
        <f t="shared" si="1"/>
        <v>-550</v>
      </c>
      <c r="G40" s="55">
        <v>72531</v>
      </c>
    </row>
    <row r="41" spans="1:7" s="56" customFormat="1" ht="20.25" customHeight="1">
      <c r="A41" s="53">
        <v>50502</v>
      </c>
      <c r="B41" s="54" t="s">
        <v>1154</v>
      </c>
      <c r="C41" s="55">
        <v>17513</v>
      </c>
      <c r="D41" s="47">
        <f t="shared" si="0"/>
        <v>0</v>
      </c>
      <c r="E41" s="55">
        <v>17513</v>
      </c>
      <c r="F41" s="47">
        <f t="shared" si="1"/>
        <v>-6562</v>
      </c>
      <c r="G41" s="55">
        <v>10951</v>
      </c>
    </row>
    <row r="42" spans="1:7" s="56" customFormat="1" ht="20.25" customHeight="1">
      <c r="A42" s="53">
        <v>50599</v>
      </c>
      <c r="B42" s="54" t="s">
        <v>1155</v>
      </c>
      <c r="C42" s="55">
        <v>75</v>
      </c>
      <c r="D42" s="47">
        <f t="shared" si="0"/>
        <v>0</v>
      </c>
      <c r="E42" s="55">
        <v>75</v>
      </c>
      <c r="F42" s="47">
        <f t="shared" si="1"/>
        <v>-57</v>
      </c>
      <c r="G42" s="55">
        <v>18</v>
      </c>
    </row>
    <row r="43" spans="1:7" s="50" customFormat="1" ht="20.25" customHeight="1">
      <c r="A43" s="51">
        <v>506</v>
      </c>
      <c r="B43" s="51" t="s">
        <v>1156</v>
      </c>
      <c r="C43" s="52">
        <f>SUM(C44:C45)</f>
        <v>6263</v>
      </c>
      <c r="D43" s="35">
        <f t="shared" si="0"/>
        <v>0</v>
      </c>
      <c r="E43" s="52">
        <f>SUM(E44:E45)</f>
        <v>6263</v>
      </c>
      <c r="F43" s="35">
        <f t="shared" si="1"/>
        <v>11321</v>
      </c>
      <c r="G43" s="52">
        <f>SUM(G44:G45)</f>
        <v>17584</v>
      </c>
    </row>
    <row r="44" spans="1:7" s="56" customFormat="1" ht="20.25" customHeight="1">
      <c r="A44" s="53">
        <v>50601</v>
      </c>
      <c r="B44" s="54" t="s">
        <v>1157</v>
      </c>
      <c r="C44" s="55">
        <v>6263</v>
      </c>
      <c r="D44" s="47">
        <f t="shared" si="0"/>
        <v>0</v>
      </c>
      <c r="E44" s="55">
        <v>6263</v>
      </c>
      <c r="F44" s="47">
        <f t="shared" si="1"/>
        <v>11321</v>
      </c>
      <c r="G44" s="55">
        <v>17584</v>
      </c>
    </row>
    <row r="45" spans="1:7" s="56" customFormat="1" ht="20.25" hidden="1" customHeight="1">
      <c r="A45" s="53">
        <v>50602</v>
      </c>
      <c r="B45" s="54" t="s">
        <v>1158</v>
      </c>
      <c r="C45" s="55"/>
      <c r="D45" s="47">
        <f t="shared" si="0"/>
        <v>0</v>
      </c>
      <c r="E45" s="55"/>
      <c r="F45" s="47">
        <f t="shared" si="1"/>
        <v>0</v>
      </c>
      <c r="G45" s="55"/>
    </row>
    <row r="46" spans="1:7" s="50" customFormat="1" ht="20.25" customHeight="1">
      <c r="A46" s="51">
        <v>507</v>
      </c>
      <c r="B46" s="51" t="s">
        <v>1159</v>
      </c>
      <c r="C46" s="52">
        <f>SUM(C47:C49)</f>
        <v>25779</v>
      </c>
      <c r="D46" s="35">
        <f t="shared" si="0"/>
        <v>0</v>
      </c>
      <c r="E46" s="52">
        <f>SUM(E47:E49)</f>
        <v>25779</v>
      </c>
      <c r="F46" s="35">
        <f t="shared" si="1"/>
        <v>277</v>
      </c>
      <c r="G46" s="52">
        <f>SUM(G47:G49)</f>
        <v>26056</v>
      </c>
    </row>
    <row r="47" spans="1:7" s="56" customFormat="1" ht="20.25" customHeight="1">
      <c r="A47" s="53">
        <v>50701</v>
      </c>
      <c r="B47" s="54" t="s">
        <v>1160</v>
      </c>
      <c r="C47" s="55">
        <v>722</v>
      </c>
      <c r="D47" s="47">
        <f t="shared" si="0"/>
        <v>0</v>
      </c>
      <c r="E47" s="55">
        <v>722</v>
      </c>
      <c r="F47" s="47">
        <f t="shared" si="1"/>
        <v>5165</v>
      </c>
      <c r="G47" s="55">
        <v>5887</v>
      </c>
    </row>
    <row r="48" spans="1:7" s="56" customFormat="1" ht="20.25" hidden="1" customHeight="1">
      <c r="A48" s="53">
        <v>50702</v>
      </c>
      <c r="B48" s="54" t="s">
        <v>1161</v>
      </c>
      <c r="C48" s="55">
        <v>0</v>
      </c>
      <c r="D48" s="47">
        <f t="shared" si="0"/>
        <v>0</v>
      </c>
      <c r="E48" s="55">
        <v>0</v>
      </c>
      <c r="F48" s="47">
        <f t="shared" si="1"/>
        <v>0</v>
      </c>
      <c r="G48" s="55"/>
    </row>
    <row r="49" spans="1:7" s="56" customFormat="1" ht="20.25" customHeight="1">
      <c r="A49" s="53">
        <v>50799</v>
      </c>
      <c r="B49" s="54" t="s">
        <v>1162</v>
      </c>
      <c r="C49" s="55">
        <v>25057</v>
      </c>
      <c r="D49" s="47">
        <f t="shared" si="0"/>
        <v>0</v>
      </c>
      <c r="E49" s="55">
        <v>25057</v>
      </c>
      <c r="F49" s="47">
        <f t="shared" si="1"/>
        <v>-4888</v>
      </c>
      <c r="G49" s="55">
        <v>20169</v>
      </c>
    </row>
    <row r="50" spans="1:7" s="50" customFormat="1" ht="20.25" hidden="1" customHeight="1">
      <c r="A50" s="51">
        <v>508</v>
      </c>
      <c r="B50" s="51" t="s">
        <v>1163</v>
      </c>
      <c r="C50" s="52">
        <f>SUM(C51:C52)</f>
        <v>0</v>
      </c>
      <c r="D50" s="35">
        <f t="shared" si="0"/>
        <v>0</v>
      </c>
      <c r="E50" s="52">
        <f>SUM(E51:E52)</f>
        <v>0</v>
      </c>
      <c r="F50" s="35">
        <f t="shared" si="1"/>
        <v>0</v>
      </c>
      <c r="G50" s="52">
        <f>SUM(G51:G52)</f>
        <v>0</v>
      </c>
    </row>
    <row r="51" spans="1:7" s="56" customFormat="1" ht="20.25" hidden="1" customHeight="1">
      <c r="A51" s="53">
        <v>50803</v>
      </c>
      <c r="B51" s="54" t="s">
        <v>1164</v>
      </c>
      <c r="C51" s="55"/>
      <c r="D51" s="47">
        <f t="shared" si="0"/>
        <v>0</v>
      </c>
      <c r="E51" s="55"/>
      <c r="F51" s="47">
        <f t="shared" si="1"/>
        <v>0</v>
      </c>
      <c r="G51" s="55"/>
    </row>
    <row r="52" spans="1:7" s="56" customFormat="1" ht="20.25" hidden="1" customHeight="1">
      <c r="A52" s="53">
        <v>50804</v>
      </c>
      <c r="B52" s="54" t="s">
        <v>1165</v>
      </c>
      <c r="C52" s="55"/>
      <c r="D52" s="47">
        <f t="shared" si="0"/>
        <v>0</v>
      </c>
      <c r="E52" s="55"/>
      <c r="F52" s="47">
        <f t="shared" si="1"/>
        <v>0</v>
      </c>
      <c r="G52" s="55"/>
    </row>
    <row r="53" spans="1:7" s="50" customFormat="1" ht="20.25" customHeight="1">
      <c r="A53" s="51">
        <v>509</v>
      </c>
      <c r="B53" s="51" t="s">
        <v>1166</v>
      </c>
      <c r="C53" s="52">
        <f>SUM(C54:C58)</f>
        <v>55725</v>
      </c>
      <c r="D53" s="35">
        <f t="shared" si="0"/>
        <v>0</v>
      </c>
      <c r="E53" s="52">
        <f>SUM(E54:E58)</f>
        <v>55725</v>
      </c>
      <c r="F53" s="35">
        <f t="shared" si="1"/>
        <v>15364</v>
      </c>
      <c r="G53" s="52">
        <f>SUM(G54:G58)</f>
        <v>71089</v>
      </c>
    </row>
    <row r="54" spans="1:7" s="56" customFormat="1" ht="20.25" customHeight="1">
      <c r="A54" s="53">
        <v>50901</v>
      </c>
      <c r="B54" s="54" t="s">
        <v>1167</v>
      </c>
      <c r="C54" s="55">
        <v>20379</v>
      </c>
      <c r="D54" s="47">
        <f t="shared" si="0"/>
        <v>0</v>
      </c>
      <c r="E54" s="55">
        <v>20379</v>
      </c>
      <c r="F54" s="47">
        <f t="shared" si="1"/>
        <v>1674</v>
      </c>
      <c r="G54" s="55">
        <v>22053</v>
      </c>
    </row>
    <row r="55" spans="1:7" s="56" customFormat="1" ht="20.25" customHeight="1">
      <c r="A55" s="53">
        <v>50902</v>
      </c>
      <c r="B55" s="54" t="s">
        <v>1168</v>
      </c>
      <c r="C55" s="55">
        <v>1003</v>
      </c>
      <c r="D55" s="47">
        <f t="shared" si="0"/>
        <v>0</v>
      </c>
      <c r="E55" s="55">
        <v>1003</v>
      </c>
      <c r="F55" s="47">
        <f t="shared" si="1"/>
        <v>-830</v>
      </c>
      <c r="G55" s="55">
        <v>173</v>
      </c>
    </row>
    <row r="56" spans="1:7" s="56" customFormat="1" ht="20.25" customHeight="1">
      <c r="A56" s="53">
        <v>50903</v>
      </c>
      <c r="B56" s="54" t="s">
        <v>1169</v>
      </c>
      <c r="C56" s="55">
        <v>2467</v>
      </c>
      <c r="D56" s="47">
        <f t="shared" si="0"/>
        <v>0</v>
      </c>
      <c r="E56" s="55">
        <v>2467</v>
      </c>
      <c r="F56" s="47">
        <f t="shared" si="1"/>
        <v>526</v>
      </c>
      <c r="G56" s="55">
        <v>2993</v>
      </c>
    </row>
    <row r="57" spans="1:7" s="56" customFormat="1" ht="20.25" customHeight="1">
      <c r="A57" s="53">
        <v>50905</v>
      </c>
      <c r="B57" s="54" t="s">
        <v>1170</v>
      </c>
      <c r="C57" s="55">
        <v>19397</v>
      </c>
      <c r="D57" s="47">
        <f t="shared" si="0"/>
        <v>0</v>
      </c>
      <c r="E57" s="55">
        <v>19397</v>
      </c>
      <c r="F57" s="47">
        <f t="shared" si="1"/>
        <v>16954</v>
      </c>
      <c r="G57" s="55">
        <v>36351</v>
      </c>
    </row>
    <row r="58" spans="1:7" s="56" customFormat="1" ht="20.25" customHeight="1">
      <c r="A58" s="53">
        <v>50999</v>
      </c>
      <c r="B58" s="54" t="s">
        <v>1171</v>
      </c>
      <c r="C58" s="55">
        <v>12479</v>
      </c>
      <c r="D58" s="47">
        <f t="shared" si="0"/>
        <v>0</v>
      </c>
      <c r="E58" s="55">
        <v>12479</v>
      </c>
      <c r="F58" s="47">
        <f t="shared" si="1"/>
        <v>-2960</v>
      </c>
      <c r="G58" s="55">
        <v>9519</v>
      </c>
    </row>
    <row r="59" spans="1:7" s="50" customFormat="1" ht="20.25" customHeight="1">
      <c r="A59" s="51">
        <v>510</v>
      </c>
      <c r="B59" s="51" t="s">
        <v>1172</v>
      </c>
      <c r="C59" s="52">
        <f>SUM(C60:C61)</f>
        <v>300</v>
      </c>
      <c r="D59" s="35">
        <f t="shared" si="0"/>
        <v>0</v>
      </c>
      <c r="E59" s="52">
        <f>SUM(E60:E61)</f>
        <v>300</v>
      </c>
      <c r="F59" s="35">
        <f t="shared" si="1"/>
        <v>0</v>
      </c>
      <c r="G59" s="52">
        <f>SUM(G60:G61)</f>
        <v>300</v>
      </c>
    </row>
    <row r="60" spans="1:7" s="56" customFormat="1" ht="20.25" customHeight="1">
      <c r="A60" s="53">
        <v>51002</v>
      </c>
      <c r="B60" s="54" t="s">
        <v>1173</v>
      </c>
      <c r="C60" s="55">
        <v>300</v>
      </c>
      <c r="D60" s="47">
        <f t="shared" si="0"/>
        <v>0</v>
      </c>
      <c r="E60" s="55">
        <v>300</v>
      </c>
      <c r="F60" s="47">
        <f t="shared" si="1"/>
        <v>0</v>
      </c>
      <c r="G60" s="55">
        <v>300</v>
      </c>
    </row>
    <row r="61" spans="1:7" s="56" customFormat="1" ht="20.25" hidden="1" customHeight="1">
      <c r="A61" s="53">
        <v>51003</v>
      </c>
      <c r="B61" s="54" t="s">
        <v>1174</v>
      </c>
      <c r="C61" s="55"/>
      <c r="D61" s="47">
        <f t="shared" si="0"/>
        <v>0</v>
      </c>
      <c r="E61" s="55"/>
      <c r="F61" s="47">
        <f t="shared" si="1"/>
        <v>0</v>
      </c>
      <c r="G61" s="55"/>
    </row>
    <row r="62" spans="1:7" s="50" customFormat="1" ht="20.25" customHeight="1">
      <c r="A62" s="51">
        <v>511</v>
      </c>
      <c r="B62" s="51" t="s">
        <v>1175</v>
      </c>
      <c r="C62" s="52">
        <f>SUM(C63:C66)</f>
        <v>7136</v>
      </c>
      <c r="D62" s="35">
        <f t="shared" si="0"/>
        <v>0</v>
      </c>
      <c r="E62" s="52">
        <f>SUM(E63:E66)</f>
        <v>7136</v>
      </c>
      <c r="F62" s="35">
        <f t="shared" si="1"/>
        <v>-171</v>
      </c>
      <c r="G62" s="52">
        <f>SUM(G63:G66)</f>
        <v>6965</v>
      </c>
    </row>
    <row r="63" spans="1:7" s="56" customFormat="1" ht="20.25" customHeight="1">
      <c r="A63" s="53">
        <v>51101</v>
      </c>
      <c r="B63" s="54" t="s">
        <v>1176</v>
      </c>
      <c r="C63" s="55">
        <v>7100</v>
      </c>
      <c r="D63" s="47">
        <f t="shared" si="0"/>
        <v>0</v>
      </c>
      <c r="E63" s="55">
        <v>7100</v>
      </c>
      <c r="F63" s="47">
        <f t="shared" si="1"/>
        <v>-155</v>
      </c>
      <c r="G63" s="55">
        <v>6945</v>
      </c>
    </row>
    <row r="64" spans="1:7" s="56" customFormat="1" ht="20.25" hidden="1" customHeight="1">
      <c r="A64" s="53">
        <v>51102</v>
      </c>
      <c r="B64" s="54" t="s">
        <v>1177</v>
      </c>
      <c r="C64" s="55">
        <v>0</v>
      </c>
      <c r="D64" s="47">
        <f t="shared" si="0"/>
        <v>0</v>
      </c>
      <c r="E64" s="55">
        <v>0</v>
      </c>
      <c r="F64" s="47">
        <f t="shared" si="1"/>
        <v>0</v>
      </c>
      <c r="G64" s="55"/>
    </row>
    <row r="65" spans="1:7" s="56" customFormat="1" ht="20.25" customHeight="1">
      <c r="A65" s="53">
        <v>51103</v>
      </c>
      <c r="B65" s="54" t="s">
        <v>1178</v>
      </c>
      <c r="C65" s="55">
        <v>36</v>
      </c>
      <c r="D65" s="47">
        <f t="shared" si="0"/>
        <v>0</v>
      </c>
      <c r="E65" s="55">
        <v>36</v>
      </c>
      <c r="F65" s="47">
        <f t="shared" si="1"/>
        <v>-16</v>
      </c>
      <c r="G65" s="55">
        <v>20</v>
      </c>
    </row>
    <row r="66" spans="1:7" s="56" customFormat="1" ht="20.25" hidden="1" customHeight="1">
      <c r="A66" s="53">
        <v>51104</v>
      </c>
      <c r="B66" s="54" t="s">
        <v>1179</v>
      </c>
      <c r="C66" s="55"/>
      <c r="D66" s="47">
        <f t="shared" si="0"/>
        <v>0</v>
      </c>
      <c r="E66" s="55"/>
      <c r="F66" s="47">
        <f t="shared" si="1"/>
        <v>0</v>
      </c>
      <c r="G66" s="55"/>
    </row>
    <row r="67" spans="1:7" s="50" customFormat="1" ht="20.25" customHeight="1">
      <c r="A67" s="51">
        <v>514</v>
      </c>
      <c r="B67" s="51" t="s">
        <v>1180</v>
      </c>
      <c r="C67" s="52">
        <f>SUM(C68:C69)</f>
        <v>6100</v>
      </c>
      <c r="D67" s="35">
        <f t="shared" si="0"/>
        <v>0</v>
      </c>
      <c r="E67" s="52">
        <f>SUM(E68:E69)</f>
        <v>6100</v>
      </c>
      <c r="F67" s="35">
        <f t="shared" si="1"/>
        <v>-1100</v>
      </c>
      <c r="G67" s="52">
        <f>SUM(G68:G69)</f>
        <v>5000</v>
      </c>
    </row>
    <row r="68" spans="1:7" s="56" customFormat="1" ht="20.25" customHeight="1">
      <c r="A68" s="53">
        <v>51401</v>
      </c>
      <c r="B68" s="54" t="s">
        <v>725</v>
      </c>
      <c r="C68" s="55">
        <v>5100</v>
      </c>
      <c r="D68" s="47">
        <f t="shared" si="0"/>
        <v>0</v>
      </c>
      <c r="E68" s="55">
        <v>5100</v>
      </c>
      <c r="F68" s="47">
        <f t="shared" si="1"/>
        <v>-300</v>
      </c>
      <c r="G68" s="55">
        <v>4800</v>
      </c>
    </row>
    <row r="69" spans="1:7" s="56" customFormat="1" ht="20.25" customHeight="1">
      <c r="A69" s="53">
        <v>51402</v>
      </c>
      <c r="B69" s="54" t="s">
        <v>1181</v>
      </c>
      <c r="C69" s="55">
        <v>1000</v>
      </c>
      <c r="D69" s="47">
        <f t="shared" si="0"/>
        <v>0</v>
      </c>
      <c r="E69" s="55">
        <v>1000</v>
      </c>
      <c r="F69" s="47">
        <f t="shared" si="1"/>
        <v>-800</v>
      </c>
      <c r="G69" s="55">
        <v>200</v>
      </c>
    </row>
    <row r="70" spans="1:7" s="50" customFormat="1" ht="20.25" customHeight="1">
      <c r="A70" s="51">
        <v>599</v>
      </c>
      <c r="B70" s="51" t="s">
        <v>126</v>
      </c>
      <c r="C70" s="52">
        <f>SUM(C71:C73)</f>
        <v>1855</v>
      </c>
      <c r="D70" s="35">
        <f t="shared" si="0"/>
        <v>0</v>
      </c>
      <c r="E70" s="52">
        <f>SUM(E71:E73)</f>
        <v>1855</v>
      </c>
      <c r="F70" s="35">
        <f t="shared" si="1"/>
        <v>-1555</v>
      </c>
      <c r="G70" s="52">
        <f>SUM(G71:G73)</f>
        <v>300</v>
      </c>
    </row>
    <row r="71" spans="1:7" s="56" customFormat="1" ht="20.25" customHeight="1">
      <c r="A71" s="53">
        <v>59907</v>
      </c>
      <c r="B71" s="54" t="s">
        <v>106</v>
      </c>
      <c r="C71" s="55">
        <v>115</v>
      </c>
      <c r="D71" s="47">
        <f t="shared" si="0"/>
        <v>0</v>
      </c>
      <c r="E71" s="55">
        <v>115</v>
      </c>
      <c r="F71" s="47">
        <f t="shared" si="1"/>
        <v>0</v>
      </c>
      <c r="G71" s="55">
        <v>115</v>
      </c>
    </row>
    <row r="72" spans="1:7" s="56" customFormat="1" ht="27">
      <c r="A72" s="53">
        <v>59908</v>
      </c>
      <c r="B72" s="54" t="s">
        <v>1182</v>
      </c>
      <c r="C72" s="55">
        <v>16</v>
      </c>
      <c r="D72" s="47">
        <f t="shared" ref="D72:D89" si="2">E72-C72</f>
        <v>0</v>
      </c>
      <c r="E72" s="55">
        <v>16</v>
      </c>
      <c r="F72" s="47">
        <f t="shared" ref="F72:F89" si="3">G72-E72</f>
        <v>-4</v>
      </c>
      <c r="G72" s="55">
        <v>12</v>
      </c>
    </row>
    <row r="73" spans="1:7" s="56" customFormat="1" ht="20.25" customHeight="1">
      <c r="A73" s="53">
        <v>59999</v>
      </c>
      <c r="B73" s="54" t="s">
        <v>126</v>
      </c>
      <c r="C73" s="55">
        <v>1724</v>
      </c>
      <c r="D73" s="47">
        <f t="shared" si="2"/>
        <v>0</v>
      </c>
      <c r="E73" s="55">
        <v>1724</v>
      </c>
      <c r="F73" s="47">
        <f t="shared" si="3"/>
        <v>-1551</v>
      </c>
      <c r="G73" s="55">
        <v>173</v>
      </c>
    </row>
    <row r="74" spans="1:7" s="56" customFormat="1" ht="20.25" customHeight="1">
      <c r="A74" s="120" t="s">
        <v>1113</v>
      </c>
      <c r="B74" s="121"/>
      <c r="C74" s="52">
        <f>C75+C76</f>
        <v>67090</v>
      </c>
      <c r="D74" s="35">
        <f t="shared" si="2"/>
        <v>0</v>
      </c>
      <c r="E74" s="52">
        <f>E75+E76</f>
        <v>67090</v>
      </c>
      <c r="F74" s="35">
        <f t="shared" si="3"/>
        <v>-543</v>
      </c>
      <c r="G74" s="52">
        <f>G75+G76</f>
        <v>66547</v>
      </c>
    </row>
    <row r="75" spans="1:7" s="50" customFormat="1" ht="20.25" customHeight="1">
      <c r="A75" s="57">
        <v>2300601</v>
      </c>
      <c r="B75" s="44" t="s">
        <v>1114</v>
      </c>
      <c r="C75" s="52">
        <v>5005</v>
      </c>
      <c r="D75" s="35">
        <f t="shared" si="2"/>
        <v>0</v>
      </c>
      <c r="E75" s="52">
        <v>5005</v>
      </c>
      <c r="F75" s="35">
        <f t="shared" si="3"/>
        <v>723</v>
      </c>
      <c r="G75" s="52">
        <f>'本级一般预算支出-功能'!G1322</f>
        <v>5728</v>
      </c>
    </row>
    <row r="76" spans="1:7" s="50" customFormat="1" ht="20.25" customHeight="1">
      <c r="A76" s="57">
        <v>2300602</v>
      </c>
      <c r="B76" s="44" t="s">
        <v>1115</v>
      </c>
      <c r="C76" s="52">
        <f>C77+C78+C79</f>
        <v>62085</v>
      </c>
      <c r="D76" s="35">
        <f t="shared" si="2"/>
        <v>0</v>
      </c>
      <c r="E76" s="52">
        <f>E77+E78+E79</f>
        <v>62085</v>
      </c>
      <c r="F76" s="35">
        <f t="shared" si="3"/>
        <v>-1266</v>
      </c>
      <c r="G76" s="52">
        <f>G77+G78+G79</f>
        <v>60819</v>
      </c>
    </row>
    <row r="77" spans="1:7" ht="20.25" customHeight="1">
      <c r="A77" s="39"/>
      <c r="B77" s="40" t="s">
        <v>1116</v>
      </c>
      <c r="C77" s="55">
        <v>12064</v>
      </c>
      <c r="D77" s="35">
        <f t="shared" si="2"/>
        <v>0</v>
      </c>
      <c r="E77" s="55">
        <v>12064</v>
      </c>
      <c r="F77" s="35">
        <f t="shared" si="3"/>
        <v>0</v>
      </c>
      <c r="G77" s="55">
        <f>'本级一般预算支出-功能'!G1324</f>
        <v>12064</v>
      </c>
    </row>
    <row r="78" spans="1:7" s="12" customFormat="1" ht="20.25" customHeight="1">
      <c r="A78" s="39"/>
      <c r="B78" s="40" t="s">
        <v>1117</v>
      </c>
      <c r="C78" s="55">
        <v>22022</v>
      </c>
      <c r="D78" s="47">
        <f t="shared" si="2"/>
        <v>0</v>
      </c>
      <c r="E78" s="55">
        <v>22022</v>
      </c>
      <c r="F78" s="47">
        <f t="shared" si="3"/>
        <v>-1266</v>
      </c>
      <c r="G78" s="55">
        <f>'本级一般预算支出-功能'!G1325</f>
        <v>20756</v>
      </c>
    </row>
    <row r="79" spans="1:7" s="12" customFormat="1" ht="20.25" customHeight="1">
      <c r="A79" s="39"/>
      <c r="B79" s="40" t="s">
        <v>1118</v>
      </c>
      <c r="C79" s="55">
        <v>27999</v>
      </c>
      <c r="D79" s="47">
        <f t="shared" si="2"/>
        <v>0</v>
      </c>
      <c r="E79" s="55">
        <v>27999</v>
      </c>
      <c r="F79" s="47">
        <f t="shared" si="3"/>
        <v>0</v>
      </c>
      <c r="G79" s="55">
        <f>'本级一般预算支出-功能'!G1326</f>
        <v>27999</v>
      </c>
    </row>
    <row r="80" spans="1:7" s="12" customFormat="1" ht="20.25" customHeight="1">
      <c r="A80" s="120" t="s">
        <v>1119</v>
      </c>
      <c r="B80" s="121"/>
      <c r="C80" s="52">
        <f>C81+C82</f>
        <v>32269</v>
      </c>
      <c r="D80" s="47">
        <f t="shared" si="2"/>
        <v>0</v>
      </c>
      <c r="E80" s="52">
        <f>E81+E82</f>
        <v>32269</v>
      </c>
      <c r="F80" s="35">
        <f t="shared" si="3"/>
        <v>9382</v>
      </c>
      <c r="G80" s="52">
        <f>G81+G82</f>
        <v>41651</v>
      </c>
    </row>
    <row r="81" spans="1:7" s="12" customFormat="1" ht="20.25" customHeight="1">
      <c r="A81" s="45">
        <v>2300201</v>
      </c>
      <c r="B81" s="40" t="s">
        <v>1120</v>
      </c>
      <c r="C81" s="55">
        <v>1582</v>
      </c>
      <c r="D81" s="35">
        <f t="shared" si="2"/>
        <v>0</v>
      </c>
      <c r="E81" s="55">
        <v>1582</v>
      </c>
      <c r="F81" s="47">
        <f t="shared" si="3"/>
        <v>0</v>
      </c>
      <c r="G81" s="55">
        <f>'本级一般预算支出-功能'!G1328</f>
        <v>1582</v>
      </c>
    </row>
    <row r="82" spans="1:7" s="12" customFormat="1" ht="20.25" customHeight="1">
      <c r="A82" s="45">
        <v>2300299</v>
      </c>
      <c r="B82" s="40" t="s">
        <v>1121</v>
      </c>
      <c r="C82" s="55">
        <v>30687</v>
      </c>
      <c r="D82" s="47">
        <f t="shared" si="2"/>
        <v>0</v>
      </c>
      <c r="E82" s="55">
        <v>30687</v>
      </c>
      <c r="F82" s="47">
        <f t="shared" si="3"/>
        <v>9382</v>
      </c>
      <c r="G82" s="55">
        <f>'本级一般预算支出-功能'!G1329</f>
        <v>40069</v>
      </c>
    </row>
    <row r="83" spans="1:7" s="12" customFormat="1" ht="20.25" customHeight="1">
      <c r="A83" s="120" t="s">
        <v>1122</v>
      </c>
      <c r="B83" s="121"/>
      <c r="C83" s="52">
        <f>C84</f>
        <v>22180</v>
      </c>
      <c r="D83" s="47">
        <f t="shared" si="2"/>
        <v>0</v>
      </c>
      <c r="E83" s="52">
        <f>E84</f>
        <v>22180</v>
      </c>
      <c r="F83" s="47">
        <f t="shared" si="3"/>
        <v>0</v>
      </c>
      <c r="G83" s="52">
        <f>G84</f>
        <v>22180</v>
      </c>
    </row>
    <row r="84" spans="1:7" ht="20.25" customHeight="1">
      <c r="A84" s="36">
        <v>23103</v>
      </c>
      <c r="B84" s="36" t="s">
        <v>1123</v>
      </c>
      <c r="C84" s="52">
        <f>C85</f>
        <v>22180</v>
      </c>
      <c r="D84" s="35">
        <f t="shared" si="2"/>
        <v>0</v>
      </c>
      <c r="E84" s="52">
        <f>E85</f>
        <v>22180</v>
      </c>
      <c r="F84" s="35">
        <f t="shared" si="3"/>
        <v>0</v>
      </c>
      <c r="G84" s="52">
        <f>G85</f>
        <v>22180</v>
      </c>
    </row>
    <row r="85" spans="1:7" ht="20.25" customHeight="1">
      <c r="A85" s="58">
        <v>2310301</v>
      </c>
      <c r="B85" s="40" t="s">
        <v>733</v>
      </c>
      <c r="C85" s="55">
        <v>22180</v>
      </c>
      <c r="D85" s="35">
        <f t="shared" si="2"/>
        <v>0</v>
      </c>
      <c r="E85" s="55">
        <v>22180</v>
      </c>
      <c r="F85" s="35">
        <f t="shared" si="3"/>
        <v>0</v>
      </c>
      <c r="G85" s="55">
        <f>'本级一般预算支出-功能'!G1332</f>
        <v>22180</v>
      </c>
    </row>
    <row r="86" spans="1:7" s="12" customFormat="1" ht="20.25" customHeight="1">
      <c r="A86" s="120" t="s">
        <v>1124</v>
      </c>
      <c r="B86" s="121"/>
      <c r="C86" s="52">
        <f>C87</f>
        <v>0</v>
      </c>
      <c r="D86" s="35">
        <f t="shared" si="2"/>
        <v>0</v>
      </c>
      <c r="E86" s="52">
        <f>E87</f>
        <v>0</v>
      </c>
      <c r="F86" s="35">
        <f t="shared" si="3"/>
        <v>12088</v>
      </c>
      <c r="G86" s="52">
        <f>G87</f>
        <v>12088</v>
      </c>
    </row>
    <row r="87" spans="1:7" ht="20.25" customHeight="1">
      <c r="A87" s="39">
        <v>23009</v>
      </c>
      <c r="B87" s="46" t="s">
        <v>1125</v>
      </c>
      <c r="C87" s="55">
        <f>C89-C7-C74-C80-C83-C88</f>
        <v>0</v>
      </c>
      <c r="D87" s="47">
        <f t="shared" si="2"/>
        <v>0</v>
      </c>
      <c r="E87" s="55">
        <f>E89-E7-E74-E80-E83-E88</f>
        <v>0</v>
      </c>
      <c r="F87" s="47">
        <f t="shared" si="3"/>
        <v>12088</v>
      </c>
      <c r="G87" s="55">
        <f>G89-G7-G74-G80-G83-G88</f>
        <v>12088</v>
      </c>
    </row>
    <row r="88" spans="1:7" ht="20.25" customHeight="1">
      <c r="A88" s="111" t="s">
        <v>1126</v>
      </c>
      <c r="B88" s="112"/>
      <c r="C88" s="52"/>
      <c r="D88" s="35">
        <f t="shared" si="2"/>
        <v>0</v>
      </c>
      <c r="E88" s="52"/>
      <c r="F88" s="35">
        <f t="shared" si="3"/>
        <v>0</v>
      </c>
      <c r="G88" s="52"/>
    </row>
    <row r="89" spans="1:7" ht="20.25" customHeight="1">
      <c r="A89" s="113" t="s">
        <v>1127</v>
      </c>
      <c r="B89" s="113"/>
      <c r="C89" s="52">
        <f>'本级一般预算支出-功能'!C1336</f>
        <v>478527</v>
      </c>
      <c r="D89" s="35">
        <f t="shared" si="2"/>
        <v>960</v>
      </c>
      <c r="E89" s="52">
        <f>'本级一般预算支出-功能'!E1336</f>
        <v>479487</v>
      </c>
      <c r="F89" s="35">
        <f t="shared" si="3"/>
        <v>16037</v>
      </c>
      <c r="G89" s="52">
        <f>'本级一般预算支出-功能'!G1336</f>
        <v>495524</v>
      </c>
    </row>
  </sheetData>
  <mergeCells count="14">
    <mergeCell ref="A2:G2"/>
    <mergeCell ref="A3:G3"/>
    <mergeCell ref="F5:G5"/>
    <mergeCell ref="A89:B89"/>
    <mergeCell ref="A7:B7"/>
    <mergeCell ref="A74:B74"/>
    <mergeCell ref="A80:B80"/>
    <mergeCell ref="A83:B83"/>
    <mergeCell ref="A86:B86"/>
    <mergeCell ref="A88:B88"/>
    <mergeCell ref="A5:A6"/>
    <mergeCell ref="B5:B6"/>
    <mergeCell ref="C5:C6"/>
    <mergeCell ref="D5:E5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Height="0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</vt:lpstr>
      <vt:lpstr>总表</vt:lpstr>
      <vt:lpstr>本级一般公共预算收入</vt:lpstr>
      <vt:lpstr>本级一般预算支出-功能</vt:lpstr>
      <vt:lpstr>本级一般预算支出-经济</vt:lpstr>
      <vt:lpstr>本级一般公共预算收入!Print_Titles</vt:lpstr>
      <vt:lpstr>'本级一般预算支出-功能'!Print_Titles</vt:lpstr>
      <vt:lpstr>'本级一般预算支出-经济'!Print_Titles</vt:lpstr>
      <vt:lpstr>总表!Print_Titles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2022-11-29T09:11:29Z</cp:lastPrinted>
  <dcterms:created xsi:type="dcterms:W3CDTF">2021-08-17T07:00:17Z</dcterms:created>
  <dcterms:modified xsi:type="dcterms:W3CDTF">2022-12-09T02:07:22Z</dcterms:modified>
</cp:coreProperties>
</file>